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15480" windowHeight="6620" activeTab="0"/>
  </bookViews>
  <sheets>
    <sheet name="S-1" sheetId="1" r:id="rId1"/>
    <sheet name="S-2" sheetId="2" r:id="rId2"/>
    <sheet name="E&amp;G Allocation" sheetId="3" r:id="rId3"/>
    <sheet name="E&amp;G Income" sheetId="4" r:id="rId4"/>
    <sheet name="Aux Income" sheetId="5" r:id="rId5"/>
    <sheet name="Aux Allocation" sheetId="6" r:id="rId6"/>
    <sheet name="Dept. Index" sheetId="7" r:id="rId7"/>
  </sheets>
  <definedNames>
    <definedName name="_xlnm.Print_Area" localSheetId="5">'Aux Allocation'!$A$1:$H$115</definedName>
    <definedName name="_xlnm.Print_Area" localSheetId="4">'Aux Income'!$A$1:$H$95</definedName>
    <definedName name="_xlnm.Print_Area" localSheetId="2">'E&amp;G Allocation'!$A$1:$H$508</definedName>
    <definedName name="_xlnm.Print_Area" localSheetId="3">'E&amp;G Income'!$A$1:$H$102</definedName>
    <definedName name="_xlnm.Print_Area" localSheetId="0">'S-1'!$A$1:$G$32</definedName>
    <definedName name="_xlnm.Print_Titles" localSheetId="5">'Aux Allocation'!$1:$2</definedName>
    <definedName name="_xlnm.Print_Titles" localSheetId="4">'Aux Income'!$1:$2</definedName>
    <definedName name="_xlnm.Print_Titles" localSheetId="6">'Dept. Index'!$1:$2</definedName>
    <definedName name="_xlnm.Print_Titles" localSheetId="2">'E&amp;G Allocation'!$1:$2</definedName>
    <definedName name="_xlnm.Print_Titles" localSheetId="3">'E&amp;G Income'!$1:$2</definedName>
  </definedNames>
  <calcPr fullCalcOnLoad="1"/>
</workbook>
</file>

<file path=xl/sharedStrings.xml><?xml version="1.0" encoding="utf-8"?>
<sst xmlns="http://schemas.openxmlformats.org/spreadsheetml/2006/main" count="1594" uniqueCount="1199">
  <si>
    <t>Gender Studies Program</t>
  </si>
  <si>
    <t>Urban Studies and Design - Maintenance</t>
  </si>
  <si>
    <t>College of AHSS - Reserve</t>
  </si>
  <si>
    <t>INSTRUCTION - COLLEGE OF EDUCATION</t>
  </si>
  <si>
    <t>Teacher Education - Salaries</t>
  </si>
  <si>
    <t>Teacher Education - Maintenance</t>
  </si>
  <si>
    <t>Student Teaching Lab</t>
  </si>
  <si>
    <t>Educational Leadership - Salaries</t>
  </si>
  <si>
    <t>Educational Leadership - Maintenance</t>
  </si>
  <si>
    <t>College of Education - Reserve</t>
  </si>
  <si>
    <t>TOTAL INSTRUCTION - COLLEGE OF EDUCATION</t>
  </si>
  <si>
    <t>INSTRUCTION - COLLEGE OF ARTS HUMANITIES AND SOCIAL SCIENCES</t>
  </si>
  <si>
    <t>Art - Salaries</t>
  </si>
  <si>
    <t>Art - Maintenance</t>
  </si>
  <si>
    <t>760000</t>
  </si>
  <si>
    <t>East Scholarships</t>
  </si>
  <si>
    <t>Music - Salaries</t>
  </si>
  <si>
    <t>Music - Maintenance</t>
  </si>
  <si>
    <t>Music - Materials</t>
  </si>
  <si>
    <t>Sociology &amp; Anthropology - Salaries</t>
  </si>
  <si>
    <t>Sociology &amp; Anthropology - Maintenance</t>
  </si>
  <si>
    <t>Theatre Arts - Salaries</t>
  </si>
  <si>
    <t>Theatre Arts - Maintenance</t>
  </si>
  <si>
    <t>English - Salaries</t>
  </si>
  <si>
    <t>INSTRUCTION - COLLEGE OF PROFESSIONAL STUDIES (Cont.)</t>
  </si>
  <si>
    <t>English - Maintenance</t>
  </si>
  <si>
    <t>Writing &amp; Humanities</t>
  </si>
  <si>
    <t>Rhetoric &amp; Writing - Salaries</t>
  </si>
  <si>
    <t>Rhetoric &amp; Writing - Maintenance</t>
  </si>
  <si>
    <t>610911</t>
  </si>
  <si>
    <t>Quality Writing - Maintenance</t>
  </si>
  <si>
    <t>Athletic Facilities - Salaries</t>
  </si>
  <si>
    <t>Writing Project - Maintenance</t>
  </si>
  <si>
    <t>Bursar's Office - Salaries</t>
  </si>
  <si>
    <t>Bursar's Office - Maintenance</t>
  </si>
  <si>
    <t>Division of International &amp; Second Language Studies - Salaries</t>
  </si>
  <si>
    <t xml:space="preserve">Arkansas Small Business and Technology Development Center </t>
  </si>
  <si>
    <t>330300</t>
  </si>
  <si>
    <t>Bursar's Office</t>
  </si>
  <si>
    <t>Dean's Theatre Production</t>
  </si>
  <si>
    <t>670612</t>
  </si>
  <si>
    <t>330400</t>
  </si>
  <si>
    <t>Department of Information Science</t>
  </si>
  <si>
    <t>670611</t>
  </si>
  <si>
    <t>Office of Transfer Support Services</t>
  </si>
  <si>
    <t>Office of Innovation and Communication</t>
  </si>
  <si>
    <t>Division of International &amp; Second Language Studies - Maintenance</t>
  </si>
  <si>
    <t>INSTRUCTION - COLLEGE OF ARTS HUMANITIES AND SOCIAL SCIENCES (Cont.)</t>
  </si>
  <si>
    <t>History - Salaries</t>
  </si>
  <si>
    <t>History - Maintenance</t>
  </si>
  <si>
    <t>School of Law - Administrative Support Charge</t>
  </si>
  <si>
    <t>Philosophy &amp; Liberal Studies - Salaries</t>
  </si>
  <si>
    <t>Philosophy &amp; Liberal Studies - Maintenance</t>
  </si>
  <si>
    <t>Psychology - Salaries</t>
  </si>
  <si>
    <t>Psychology - Maintenance</t>
  </si>
  <si>
    <t>Political Science - Salaries</t>
  </si>
  <si>
    <t>Political Science - Maintenance</t>
  </si>
  <si>
    <t>American Studies Program - Maintenance</t>
  </si>
  <si>
    <t>Center for Arkansas Studies - Maintenance</t>
  </si>
  <si>
    <t>610810</t>
  </si>
  <si>
    <t>320410</t>
  </si>
  <si>
    <t>650710</t>
  </si>
  <si>
    <t>650711</t>
  </si>
  <si>
    <t>610910</t>
  </si>
  <si>
    <t>611010</t>
  </si>
  <si>
    <t>641010</t>
  </si>
  <si>
    <t>611210</t>
  </si>
  <si>
    <t>640212</t>
  </si>
  <si>
    <t>641110</t>
  </si>
  <si>
    <t>230130</t>
  </si>
  <si>
    <t>230000</t>
  </si>
  <si>
    <t>730300</t>
  </si>
  <si>
    <t>230520</t>
  </si>
  <si>
    <t>230510</t>
  </si>
  <si>
    <t>611112</t>
  </si>
  <si>
    <t>Accounting - Maintenance</t>
  </si>
  <si>
    <t>Economics &amp; Finance - Salaries</t>
  </si>
  <si>
    <t>Economics &amp; Finance - Maintenance</t>
  </si>
  <si>
    <t>Management - Salaries</t>
  </si>
  <si>
    <t>Management - Maintenance</t>
  </si>
  <si>
    <t>Marketing &amp; Advertising - Salaries</t>
  </si>
  <si>
    <t>Marketing &amp; Advertising - Maintenance</t>
  </si>
  <si>
    <t>Business Micro Computer Center - Salaries</t>
  </si>
  <si>
    <t>Business Micro Computer Center - Equipment</t>
  </si>
  <si>
    <t>TOTAL INSTRUCTION - COLLEGE OF BUSINESS</t>
  </si>
  <si>
    <t>INSTRUCTION - COLLEGE OF PROFESSIONAL STUDIES</t>
  </si>
  <si>
    <t>Arkansas Institute of Government - Instruction - Salaries</t>
  </si>
  <si>
    <t>FUND</t>
  </si>
  <si>
    <t>ORG</t>
  </si>
  <si>
    <t>ACCT</t>
  </si>
  <si>
    <t>PROG</t>
  </si>
  <si>
    <t>000001</t>
  </si>
  <si>
    <t>Arkansas Institute of Government - Instruction - Maintenance</t>
  </si>
  <si>
    <t>Department of Social Work - Salaries</t>
  </si>
  <si>
    <t>Non-Athletics Event Revenue</t>
  </si>
  <si>
    <t>Department of Social Work - Maintenance</t>
  </si>
  <si>
    <t>Speech Communication - Salaries</t>
  </si>
  <si>
    <t>Speech Communication - Maintenance</t>
  </si>
  <si>
    <t>Audiology &amp; Speech Pathology - Salaries</t>
  </si>
  <si>
    <t>Audiology &amp; Speech Pathology - Maintenance</t>
  </si>
  <si>
    <t>Criminal Justice - Salaries</t>
  </si>
  <si>
    <t>Criminal Justice - Maintenance</t>
  </si>
  <si>
    <t>Health Services Administration - Maintenance</t>
  </si>
  <si>
    <t>College of Professional Studies - Reserve</t>
  </si>
  <si>
    <t>TOTAL INSTRUCTION - COLLEGE OF PROFESSIONAL STUDIES</t>
  </si>
  <si>
    <t>School of Mass Communication - Salaries</t>
  </si>
  <si>
    <t>School of Mass Communication - Maintenance</t>
  </si>
  <si>
    <t>Center for Applied Studies in Education (CASE) - Salaries</t>
  </si>
  <si>
    <t>Dean's Theatre Productions - Salaries</t>
  </si>
  <si>
    <t>Dean's Theatre Productions - Maintenance</t>
  </si>
  <si>
    <t>Center for Applied Studies in Education (CASE) - Maintenance</t>
  </si>
  <si>
    <t>Counseling, Adult, &amp; Rehabilitation Education - Salaries</t>
  </si>
  <si>
    <t>Counseling, Adult, &amp; Rehabilitation Education - Maintenance</t>
  </si>
  <si>
    <t>630312</t>
  </si>
  <si>
    <t>770410</t>
  </si>
  <si>
    <t>Benton UALR</t>
  </si>
  <si>
    <t>Concurrent Enrollment</t>
  </si>
  <si>
    <t>120600</t>
  </si>
  <si>
    <t>Recruitment Office</t>
  </si>
  <si>
    <t>TRIO/SSS/McNair</t>
  </si>
  <si>
    <t>Cheerleaders - Salaries</t>
  </si>
  <si>
    <t>Cheerleaders - Maintenance</t>
  </si>
  <si>
    <t>Athletics - Sales and Development</t>
  </si>
  <si>
    <t>College of Business - College Technology Fee</t>
  </si>
  <si>
    <t>College of Business - Reserve, Salaries</t>
  </si>
  <si>
    <t>Dean College of Business - Salaries</t>
  </si>
  <si>
    <t>Dean College of Business - Maintenance</t>
  </si>
  <si>
    <t>College of Business - Reserve Lecturer/Summer School</t>
  </si>
  <si>
    <t>College of Business College Technology Fee</t>
  </si>
  <si>
    <t>Dean College of Business</t>
  </si>
  <si>
    <t xml:space="preserve">  INSTITUTIONAL SUPPORT</t>
  </si>
  <si>
    <t xml:space="preserve">  PHYSICAL PLANT</t>
  </si>
  <si>
    <t xml:space="preserve">  SCHOLARSHIPS &amp; FELLOWSHIPS</t>
  </si>
  <si>
    <t xml:space="preserve">  MANDATORY TRANSFERS</t>
  </si>
  <si>
    <t xml:space="preserve">  NON-MANDATORY TRANSFERS &amp; RESERVES</t>
  </si>
  <si>
    <t>TOTAL BUDGET ALLOCATIONS</t>
  </si>
  <si>
    <t>Channel 62 - Maintenance</t>
  </si>
  <si>
    <t>Breakdown of Budget Allocations</t>
  </si>
  <si>
    <t xml:space="preserve"> </t>
  </si>
  <si>
    <t>Salaries &amp;</t>
  </si>
  <si>
    <t xml:space="preserve">Fringe  </t>
  </si>
  <si>
    <t>Transfers to Debt Retirement - Apartments</t>
  </si>
  <si>
    <t>University District</t>
  </si>
  <si>
    <t xml:space="preserve">Debt   </t>
  </si>
  <si>
    <t xml:space="preserve">Wages   </t>
  </si>
  <si>
    <t>Benefits</t>
  </si>
  <si>
    <t>Maintenance</t>
  </si>
  <si>
    <t>Service</t>
  </si>
  <si>
    <t xml:space="preserve">Other  </t>
  </si>
  <si>
    <t xml:space="preserve">Total     </t>
  </si>
  <si>
    <t>INSTRUCTION</t>
  </si>
  <si>
    <t>RESEARCH</t>
  </si>
  <si>
    <t>PUBLIC SERVICE</t>
  </si>
  <si>
    <t>ACADEMIC SUPPORT</t>
  </si>
  <si>
    <t>STUDENT SERVICES</t>
  </si>
  <si>
    <t>INSTITUTIONAL SUPPORT</t>
  </si>
  <si>
    <t>PHYSICAL PLANT</t>
  </si>
  <si>
    <t>Health Services Fee</t>
  </si>
  <si>
    <t>SCHOLARSHIPS &amp; FELLOWSHIPS</t>
  </si>
  <si>
    <t>MANDATORY TRANSFERS</t>
  </si>
  <si>
    <t>NON-MANDATORY TRANSFERS</t>
  </si>
  <si>
    <t>AUXILIARY SERVICES</t>
  </si>
  <si>
    <t>Budget Allocation</t>
  </si>
  <si>
    <t>Current Unrestricted E&amp;G</t>
  </si>
  <si>
    <t xml:space="preserve">Budget  </t>
  </si>
  <si>
    <t>670610</t>
  </si>
  <si>
    <t>641210</t>
  </si>
  <si>
    <t>FY 2008-09</t>
  </si>
  <si>
    <t>INSTRUCTION - COLLEGE OF BUSINESS</t>
  </si>
  <si>
    <t>Accounting - Salaries</t>
  </si>
  <si>
    <t>Organization</t>
  </si>
  <si>
    <t>100100</t>
  </si>
  <si>
    <t>120100</t>
  </si>
  <si>
    <t>620310</t>
  </si>
  <si>
    <t>430000</t>
  </si>
  <si>
    <t>230110</t>
  </si>
  <si>
    <t>610510</t>
  </si>
  <si>
    <t>650310</t>
  </si>
  <si>
    <t>670310</t>
  </si>
  <si>
    <t>240200</t>
  </si>
  <si>
    <t>240300</t>
  </si>
  <si>
    <t>610410</t>
  </si>
  <si>
    <t>670413</t>
  </si>
  <si>
    <t>610100</t>
  </si>
  <si>
    <t>620100</t>
  </si>
  <si>
    <t>630100</t>
  </si>
  <si>
    <t>640100</t>
  </si>
  <si>
    <t>650100</t>
  </si>
  <si>
    <t>730100</t>
  </si>
  <si>
    <t>660100</t>
  </si>
  <si>
    <t>240500</t>
  </si>
  <si>
    <t>230200</t>
  </si>
  <si>
    <t>610610</t>
  </si>
  <si>
    <t>610611</t>
  </si>
  <si>
    <t>230310</t>
  </si>
  <si>
    <t>450100</t>
  </si>
  <si>
    <t>700000</t>
  </si>
  <si>
    <t>650410</t>
  </si>
  <si>
    <t>650411</t>
  </si>
  <si>
    <t>620410</t>
  </si>
  <si>
    <t>630410</t>
  </si>
  <si>
    <t>Department of Systems Engineering</t>
  </si>
  <si>
    <t xml:space="preserve">Dean College of Science &amp; Mathematics </t>
  </si>
  <si>
    <t>670410</t>
  </si>
  <si>
    <t>220000</t>
  </si>
  <si>
    <t>750000</t>
  </si>
  <si>
    <t>230400</t>
  </si>
  <si>
    <t>510012</t>
  </si>
  <si>
    <t>610612</t>
  </si>
  <si>
    <t>640710</t>
  </si>
  <si>
    <t>660210</t>
  </si>
  <si>
    <t>660211</t>
  </si>
  <si>
    <t>740000</t>
  </si>
  <si>
    <t>740200</t>
  </si>
  <si>
    <t>620610</t>
  </si>
  <si>
    <t>620710</t>
  </si>
  <si>
    <t>650511</t>
  </si>
  <si>
    <t>650510</t>
  </si>
  <si>
    <t>730200</t>
  </si>
  <si>
    <t>230150</t>
  </si>
  <si>
    <t>Testing/Student Life Research</t>
  </si>
  <si>
    <t>Track (Men)</t>
  </si>
  <si>
    <t>Track (Women)</t>
  </si>
  <si>
    <t xml:space="preserve">Transfer from Athletics - Facilities                            </t>
  </si>
  <si>
    <t>SUBTOTAL TUITION</t>
  </si>
  <si>
    <t>SUBTOTAL FEES</t>
  </si>
  <si>
    <t>TOTAL TUITION</t>
  </si>
  <si>
    <t>610310</t>
  </si>
  <si>
    <t xml:space="preserve">Transfers for Debt Retirement                                   </t>
  </si>
  <si>
    <t>Office of Admissions and Financial Aid - Salaries</t>
  </si>
  <si>
    <t>Office of Admissions and Financial Aid - Maintenance</t>
  </si>
  <si>
    <t>First Year Initiative</t>
  </si>
  <si>
    <t xml:space="preserve">Office of Records and Registration - Salaries </t>
  </si>
  <si>
    <t xml:space="preserve">                                                     </t>
  </si>
  <si>
    <t xml:space="preserve">Office of Records and Registration - Maintenance </t>
  </si>
  <si>
    <t xml:space="preserve">Transfers to Debt Retirement                                    </t>
  </si>
  <si>
    <t>UALR Forum</t>
  </si>
  <si>
    <t xml:space="preserve">UALR Housing               </t>
  </si>
  <si>
    <t xml:space="preserve">UALR Residence Hall                  </t>
  </si>
  <si>
    <t xml:space="preserve">University Festival                                             </t>
  </si>
  <si>
    <t>University Telephone</t>
  </si>
  <si>
    <t xml:space="preserve">Urban Studies and Design        </t>
  </si>
  <si>
    <t xml:space="preserve">Utilities                                                       </t>
  </si>
  <si>
    <t xml:space="preserve">Vice Chancellor and Provost </t>
  </si>
  <si>
    <t xml:space="preserve">Vice Chancellor for Educational and Student Services </t>
  </si>
  <si>
    <t xml:space="preserve">Vice Chancellor for Finance &amp; Administration     </t>
  </si>
  <si>
    <t xml:space="preserve">Vice Chancellor for University Advancement </t>
  </si>
  <si>
    <t xml:space="preserve">Volleyball (Women)                     </t>
  </si>
  <si>
    <t xml:space="preserve">Writing &amp; Humanities                                            </t>
  </si>
  <si>
    <t>Writing Project</t>
  </si>
  <si>
    <t>University of Arkansas at Little Rock</t>
  </si>
  <si>
    <t>Summary of Estimated Revenues and Budget Allocations</t>
  </si>
  <si>
    <t>PERCENT</t>
  </si>
  <si>
    <t>BUDGET</t>
  </si>
  <si>
    <t>OF TOTAL</t>
  </si>
  <si>
    <t>ESTIMATED REVENUES:</t>
  </si>
  <si>
    <t xml:space="preserve">  TUITION &amp; FEES</t>
  </si>
  <si>
    <t xml:space="preserve">  STATE APPROPRIATIONS</t>
  </si>
  <si>
    <t xml:space="preserve">  SALES AND SERVICES</t>
  </si>
  <si>
    <t xml:space="preserve">  OTHER SOURCES</t>
  </si>
  <si>
    <t>TOTAL E&amp;G</t>
  </si>
  <si>
    <t xml:space="preserve">  AUXILIARY SERVICES</t>
  </si>
  <si>
    <t>Learning Management Software Lic.</t>
  </si>
  <si>
    <t>TOTAL ESTIMATED REVENUES</t>
  </si>
  <si>
    <t>BUDGET ALLOCATIONS:</t>
  </si>
  <si>
    <t xml:space="preserve">  INSTRUCTION</t>
  </si>
  <si>
    <t xml:space="preserve">  RESEARCH</t>
  </si>
  <si>
    <t xml:space="preserve">  PUBLIC SERVICE</t>
  </si>
  <si>
    <t xml:space="preserve">  ACADEMIC SUPPORT</t>
  </si>
  <si>
    <t xml:space="preserve">  STUDENT SERVICES</t>
  </si>
  <si>
    <t>LAW SCHOOL ACADEMIC SUPPORT (Cont.)</t>
  </si>
  <si>
    <t>UALR Residence Hall - Application Fee</t>
  </si>
  <si>
    <t xml:space="preserve">Law School Application, Transcript &amp; Drop/Add                                         </t>
  </si>
  <si>
    <t xml:space="preserve">Scholarships - Over 60 Tuition Credit                                          </t>
  </si>
  <si>
    <t xml:space="preserve">School of Law                       </t>
  </si>
  <si>
    <t xml:space="preserve">School of Social Work </t>
  </si>
  <si>
    <t xml:space="preserve">Sign Language Lab                                               </t>
  </si>
  <si>
    <t xml:space="preserve">Soccer (Women) </t>
  </si>
  <si>
    <t>Sociology &amp; Anthropology</t>
  </si>
  <si>
    <t xml:space="preserve">Speech &amp; Hearing Clinic </t>
  </si>
  <si>
    <t xml:space="preserve">Student Activities </t>
  </si>
  <si>
    <t xml:space="preserve">Student Development                           </t>
  </si>
  <si>
    <t>320100</t>
  </si>
  <si>
    <t>450000</t>
  </si>
  <si>
    <t>140000</t>
  </si>
  <si>
    <t>330200</t>
  </si>
  <si>
    <t>330100</t>
  </si>
  <si>
    <t>320500</t>
  </si>
  <si>
    <t>410000</t>
  </si>
  <si>
    <t>220100</t>
  </si>
  <si>
    <t>Facilities Fee</t>
  </si>
  <si>
    <t>660000</t>
  </si>
  <si>
    <t>510100</t>
  </si>
  <si>
    <t>120000</t>
  </si>
  <si>
    <t>210000</t>
  </si>
  <si>
    <t>320310</t>
  </si>
  <si>
    <t>320370</t>
  </si>
  <si>
    <t>320340</t>
  </si>
  <si>
    <t>320400</t>
  </si>
  <si>
    <t>320360</t>
  </si>
  <si>
    <t>320330</t>
  </si>
  <si>
    <t>320390</t>
  </si>
  <si>
    <t>320380</t>
  </si>
  <si>
    <t>320350</t>
  </si>
  <si>
    <t>Math Lab</t>
  </si>
  <si>
    <t>Computing Services - Networks &amp; Maintenance - Salaries</t>
  </si>
  <si>
    <t>Computing Services - Networks &amp; Maintenance - Maintenance</t>
  </si>
  <si>
    <t>710120</t>
  </si>
  <si>
    <t>International Studies - Maintenance</t>
  </si>
  <si>
    <t>710100</t>
  </si>
  <si>
    <t>Office of International Services - Salaries</t>
  </si>
  <si>
    <t>Study Abroad - Salaries</t>
  </si>
  <si>
    <t>Study Abroad - Maintenance</t>
  </si>
  <si>
    <t>International Students - Maintenance</t>
  </si>
  <si>
    <t>Contract Income/Dining Services</t>
  </si>
  <si>
    <t>Contract Income/Bookstore</t>
  </si>
  <si>
    <t>Children International</t>
  </si>
  <si>
    <t>640512</t>
  </si>
  <si>
    <t>Center for Public Conflict Solutions</t>
  </si>
  <si>
    <t>College of AHSS College Technology Fee</t>
  </si>
  <si>
    <t>641310</t>
  </si>
  <si>
    <t>Military Science</t>
  </si>
  <si>
    <t>Scholarly Technology and Resources (STaR)</t>
  </si>
  <si>
    <t>Sequoyah Research Center</t>
  </si>
  <si>
    <t>120400</t>
  </si>
  <si>
    <t>230530</t>
  </si>
  <si>
    <t>University Commons</t>
  </si>
  <si>
    <t>320320</t>
  </si>
  <si>
    <t>310000</t>
  </si>
  <si>
    <t>320000</t>
  </si>
  <si>
    <t>720000</t>
  </si>
  <si>
    <t>610000</t>
  </si>
  <si>
    <t>730000</t>
  </si>
  <si>
    <t>630000</t>
  </si>
  <si>
    <t>220300</t>
  </si>
  <si>
    <t>620000</t>
  </si>
  <si>
    <t>640310</t>
  </si>
  <si>
    <t>100000</t>
  </si>
  <si>
    <t xml:space="preserve">Student Fee Transfer - Men's &amp; Women's Non-Revenue Sports       </t>
  </si>
  <si>
    <t>Social Work Fee</t>
  </si>
  <si>
    <t>Department of Social Work - Social Work Fee</t>
  </si>
  <si>
    <t>Praxis Test</t>
  </si>
  <si>
    <t xml:space="preserve">Student Fee Transfer - Student Union Operations - Auxiliary     </t>
  </si>
  <si>
    <t xml:space="preserve">Student Teaching Lab                                            </t>
  </si>
  <si>
    <t>Summer Abroad</t>
  </si>
  <si>
    <t xml:space="preserve">Swimming (Women)                         </t>
  </si>
  <si>
    <t xml:space="preserve">Teacher Education </t>
  </si>
  <si>
    <t>Teams Program</t>
  </si>
  <si>
    <t xml:space="preserve">Tennis (Women)                                 </t>
  </si>
  <si>
    <t xml:space="preserve">Physical Plant - Warehouse            </t>
  </si>
  <si>
    <t xml:space="preserve">Physics &amp; Astronomy                   </t>
  </si>
  <si>
    <t xml:space="preserve">Physics &amp; Astronomy Lab                                       </t>
  </si>
  <si>
    <t xml:space="preserve">Plant Reserve                                                   </t>
  </si>
  <si>
    <t xml:space="preserve">Political Science              </t>
  </si>
  <si>
    <t xml:space="preserve">Property &amp; Casualty Insurance                                   </t>
  </si>
  <si>
    <t xml:space="preserve">Provost Instructional Reserve                                   </t>
  </si>
  <si>
    <t xml:space="preserve">Psychology                   </t>
  </si>
  <si>
    <t xml:space="preserve">Public Safety                          </t>
  </si>
  <si>
    <t xml:space="preserve">Purchasing Office </t>
  </si>
  <si>
    <t xml:space="preserve">Rhetoric and Writing </t>
  </si>
  <si>
    <t>Scholars Program</t>
  </si>
  <si>
    <t xml:space="preserve">Scholarships - Arts Grants-in-Aid                                              </t>
  </si>
  <si>
    <t xml:space="preserve">Scholarships - College of Education Scholars                                   </t>
  </si>
  <si>
    <t>Construction Management - Salaries</t>
  </si>
  <si>
    <t>Classroom Renovation</t>
  </si>
  <si>
    <t>Office of Information Technology Minor - Salaries</t>
  </si>
  <si>
    <t>Office of Information Technology Minor - Maintenance</t>
  </si>
  <si>
    <t>620910</t>
  </si>
  <si>
    <t xml:space="preserve">Scholarships - Criminal Justice                                                </t>
  </si>
  <si>
    <t>620510</t>
  </si>
  <si>
    <t>Contingency for Benefits</t>
  </si>
  <si>
    <t>College of Professional Studies College Technology Fee</t>
  </si>
  <si>
    <t>510200</t>
  </si>
  <si>
    <t>Computing Services - Networks &amp; Maintenance</t>
  </si>
  <si>
    <t>640213</t>
  </si>
  <si>
    <t>Communication Science PHD</t>
  </si>
  <si>
    <t>180000</t>
  </si>
  <si>
    <t>International Student Services</t>
  </si>
  <si>
    <t>611810</t>
  </si>
  <si>
    <t>International Studies</t>
  </si>
  <si>
    <t>760300</t>
  </si>
  <si>
    <t>Nanotechnology Center</t>
  </si>
  <si>
    <t>Office of International Services</t>
  </si>
  <si>
    <t>770310</t>
  </si>
  <si>
    <t>710110</t>
  </si>
  <si>
    <t>Study Abroad</t>
  </si>
  <si>
    <t xml:space="preserve">Scholarships - Donaghey Scholars                                               </t>
  </si>
  <si>
    <t>Scholarships - Entering Scholarships</t>
  </si>
  <si>
    <t xml:space="preserve">Scholarships - Graduate Assistants                                             </t>
  </si>
  <si>
    <t xml:space="preserve">Scholarships - Harper Boyd Matching                                            </t>
  </si>
  <si>
    <t xml:space="preserve">Scholarships - K-4 Crusade                                                     </t>
  </si>
  <si>
    <t>Women's Basketball - Sponsorships</t>
  </si>
  <si>
    <t>Stephens Center- Salaries</t>
  </si>
  <si>
    <t>Stephens Center - Maintenance</t>
  </si>
  <si>
    <t xml:space="preserve">Scholarships - Out-of-State Fees                                               </t>
  </si>
  <si>
    <t xml:space="preserve">Mathematics &amp; Statistics                                  </t>
  </si>
  <si>
    <t>Music</t>
  </si>
  <si>
    <t xml:space="preserve">Music Lab                     </t>
  </si>
  <si>
    <t xml:space="preserve">Nursing                                         </t>
  </si>
  <si>
    <t>650810</t>
  </si>
  <si>
    <t>650811</t>
  </si>
  <si>
    <t>Health Sciences - Salaries</t>
  </si>
  <si>
    <t>Health Sciences - Maintenance</t>
  </si>
  <si>
    <t xml:space="preserve">Office of Communications </t>
  </si>
  <si>
    <t xml:space="preserve">Office of Research &amp; Sponsored Programs       </t>
  </si>
  <si>
    <t xml:space="preserve">Office of Research &amp; Sponsored Programs - Research Equipment Match                                        </t>
  </si>
  <si>
    <t>240600</t>
  </si>
  <si>
    <t>UNIVERSITY COMMONS</t>
  </si>
  <si>
    <t>TOTAL UNIVERSITY COMMONS</t>
  </si>
  <si>
    <t>University Commons - Activity Fees</t>
  </si>
  <si>
    <t>University Commons - Damages</t>
  </si>
  <si>
    <t>University Commons - Salaries</t>
  </si>
  <si>
    <t>University Commons - Maintenance</t>
  </si>
  <si>
    <t>Communication Science PHD - Salaries</t>
  </si>
  <si>
    <t>Communication Science PHD - Maintenance</t>
  </si>
  <si>
    <t xml:space="preserve">Office of Research &amp; Sponsored Programs - Support Fund                                                    </t>
  </si>
  <si>
    <t xml:space="preserve">Orientation Program </t>
  </si>
  <si>
    <t xml:space="preserve">Other Academic Support                                          </t>
  </si>
  <si>
    <t xml:space="preserve">Parking Reserve                                                 </t>
  </si>
  <si>
    <t>Philosophy &amp; Liberal Studies</t>
  </si>
  <si>
    <t>Transfer to UAPB</t>
  </si>
  <si>
    <t>Extended Programs - Fall</t>
  </si>
  <si>
    <t>Extended Programs - Spring</t>
  </si>
  <si>
    <t>Extended Programs - Summer I</t>
  </si>
  <si>
    <t>Extended Programs - Summer II</t>
  </si>
  <si>
    <t>Regionalism Center - Maintenance</t>
  </si>
  <si>
    <t>Teaching Academy</t>
  </si>
  <si>
    <t>Extended Programs - Salaries</t>
  </si>
  <si>
    <t>Extended Programs - Maintenance</t>
  </si>
  <si>
    <t xml:space="preserve">Physical Plant - Administration      </t>
  </si>
  <si>
    <t xml:space="preserve">Physical Plant - Custodial Services        </t>
  </si>
  <si>
    <t>Law College Fee</t>
  </si>
  <si>
    <t>Community College Relations - Maintenance</t>
  </si>
  <si>
    <t xml:space="preserve">Physical Plant - Electrical </t>
  </si>
  <si>
    <t>Physical Plant - Grounds Maintenance</t>
  </si>
  <si>
    <t xml:space="preserve">Physical Plant - Mechanical          </t>
  </si>
  <si>
    <t xml:space="preserve">Physical Plant - Plant Engineering </t>
  </si>
  <si>
    <t xml:space="preserve">Physical Plant - Plant Maintenance      </t>
  </si>
  <si>
    <t xml:space="preserve">Physical Plant - Preventative Maintenance    </t>
  </si>
  <si>
    <t xml:space="preserve">Physical Plant - Regulatory                                     </t>
  </si>
  <si>
    <t xml:space="preserve">Physical Plant - Service Contracts                              </t>
  </si>
  <si>
    <t xml:space="preserve">Physical Plant - Structural              </t>
  </si>
  <si>
    <t xml:space="preserve">Intensive English Language Program </t>
  </si>
  <si>
    <t xml:space="preserve">KLRE/KUAR - College of Professional Studies                     </t>
  </si>
  <si>
    <t xml:space="preserve">Law Library </t>
  </si>
  <si>
    <t xml:space="preserve">Law Library Fee                                                 </t>
  </si>
  <si>
    <t xml:space="preserve">Law School Contract Maintenance                               </t>
  </si>
  <si>
    <t xml:space="preserve">Law School Orientation                                          </t>
  </si>
  <si>
    <t>UA Foundation Transfer - Seat License</t>
  </si>
  <si>
    <t>Foundation Transfer - Concessions/Team Store</t>
  </si>
  <si>
    <t xml:space="preserve">Law School Parking Reserve                                      </t>
  </si>
  <si>
    <t>Business Administration Computer Lab</t>
  </si>
  <si>
    <t xml:space="preserve">Law School Vending Maintenance                                  </t>
  </si>
  <si>
    <t>Sales &amp; Development - Salaries</t>
  </si>
  <si>
    <t>Sales &amp; Development - Maintenance</t>
  </si>
  <si>
    <t xml:space="preserve">Length of Service Awards                                        </t>
  </si>
  <si>
    <t xml:space="preserve">Library </t>
  </si>
  <si>
    <t xml:space="preserve">Library Archives </t>
  </si>
  <si>
    <t xml:space="preserve">Library Technology                                            </t>
  </si>
  <si>
    <t xml:space="preserve">Mail Services                           </t>
  </si>
  <si>
    <t xml:space="preserve">Mail Services - Distribution                                    </t>
  </si>
  <si>
    <t xml:space="preserve">Management                         </t>
  </si>
  <si>
    <t xml:space="preserve">Admissions and Financial Aid             </t>
  </si>
  <si>
    <t>Arkansas Institute of Government - Director</t>
  </si>
  <si>
    <t>Center for Applied Studies in Education (CASE)</t>
  </si>
  <si>
    <t>Cheerleaders</t>
  </si>
  <si>
    <t xml:space="preserve">College of Science &amp; Math - Reserve Lecturer/Summer School </t>
  </si>
  <si>
    <t>Counseling, Adult, and Rehabilitation Education</t>
  </si>
  <si>
    <t>DE Technology Fee</t>
  </si>
  <si>
    <t>Health Sciences</t>
  </si>
  <si>
    <t>Health Sciences Lab</t>
  </si>
  <si>
    <t>Sequoyah Research Center - Maintenance</t>
  </si>
  <si>
    <t>Office of Information Technology Minor</t>
  </si>
  <si>
    <t>Records and Registration</t>
  </si>
  <si>
    <t>GIFTS, GRANTS, AND CONTRACTS</t>
  </si>
  <si>
    <t>TOTAL GIFTS, GRANTS, AND CONTRACTS</t>
  </si>
  <si>
    <t>INVESTMENT INCOME</t>
  </si>
  <si>
    <t>TOTAL INVESTMENT INCOME</t>
  </si>
  <si>
    <t>Installment Payment Plan Fee</t>
  </si>
  <si>
    <t xml:space="preserve">  GIFTS, GRANTS, AND CONTRACTS</t>
  </si>
  <si>
    <t xml:space="preserve">  INVESTMENT INCOME</t>
  </si>
  <si>
    <t>SUBTOTAL STUDENT SERVICES</t>
  </si>
  <si>
    <t>LAW SCHOOL STUDENT SERVICES</t>
  </si>
  <si>
    <t>Financial Services - Salaries</t>
  </si>
  <si>
    <t>Financial Services - Maintenance</t>
  </si>
  <si>
    <t>Scholarships - East Scholarships</t>
  </si>
  <si>
    <t>Scholarships - East Stipends</t>
  </si>
  <si>
    <t xml:space="preserve">Marketing &amp; Advertising </t>
  </si>
  <si>
    <t xml:space="preserve">Math Lab </t>
  </si>
  <si>
    <t xml:space="preserve">Early Retirement                                                </t>
  </si>
  <si>
    <t xml:space="preserve">Earth Science                                    </t>
  </si>
  <si>
    <t xml:space="preserve">Earth Science Lab                                               </t>
  </si>
  <si>
    <t xml:space="preserve">Economics &amp; Finance                      </t>
  </si>
  <si>
    <t>Benton UALR - Salaries</t>
  </si>
  <si>
    <t>Benton UALR - Maintenance</t>
  </si>
  <si>
    <t>Academic Success Center - Salaries</t>
  </si>
  <si>
    <t>Academic Success Center - Maintenance</t>
  </si>
  <si>
    <t>TRIO/SSS/McNair - Salaries</t>
  </si>
  <si>
    <t>TRIO/SSS/McNair - Maintenance</t>
  </si>
  <si>
    <t>Educational Leadership</t>
  </si>
  <si>
    <t>Law School - Reserve for One-time Expenditures</t>
  </si>
  <si>
    <t xml:space="preserve">Employee Assistance Program                                     </t>
  </si>
  <si>
    <t>College of Business - Reserve - Supplemental Instruction</t>
  </si>
  <si>
    <t>Dean College of Education - Maintenance of Online Programs</t>
  </si>
  <si>
    <t>Department of Information Science - Salaries</t>
  </si>
  <si>
    <t>Department of Information Science - Maintenance</t>
  </si>
  <si>
    <t xml:space="preserve">Employee Tuition Remission                                      </t>
  </si>
  <si>
    <t xml:space="preserve">Employee Tuition Remission - Law School                         </t>
  </si>
  <si>
    <t xml:space="preserve">Engineering Technology </t>
  </si>
  <si>
    <t xml:space="preserve">English </t>
  </si>
  <si>
    <t xml:space="preserve">Enrollment Planning                            </t>
  </si>
  <si>
    <t>Financial Services</t>
  </si>
  <si>
    <t>Fine Arts Core</t>
  </si>
  <si>
    <t>Food Service</t>
  </si>
  <si>
    <t xml:space="preserve">Funded Depreciation Reserve                                     </t>
  </si>
  <si>
    <t xml:space="preserve">General Contingency                                             </t>
  </si>
  <si>
    <t>General Inst. Recruitment</t>
  </si>
  <si>
    <t xml:space="preserve">Gifted Programs </t>
  </si>
  <si>
    <t xml:space="preserve">Golf (Men) </t>
  </si>
  <si>
    <t xml:space="preserve">Golf (Women) </t>
  </si>
  <si>
    <t xml:space="preserve">Graduate Assistants                                             </t>
  </si>
  <si>
    <t>Graduate Institute of Technology</t>
  </si>
  <si>
    <t xml:space="preserve">Graduate School Orientation                                     </t>
  </si>
  <si>
    <t xml:space="preserve">Health Services                    </t>
  </si>
  <si>
    <t xml:space="preserve">History                  </t>
  </si>
  <si>
    <t xml:space="preserve">Human Relations Office </t>
  </si>
  <si>
    <t xml:space="preserve">Human Resource Services </t>
  </si>
  <si>
    <t>Women's Golf - Entry Fees</t>
  </si>
  <si>
    <t>Technology Infrastructure Fee</t>
  </si>
  <si>
    <t xml:space="preserve">Inoculation Services                                           </t>
  </si>
  <si>
    <t xml:space="preserve">Institutional Research </t>
  </si>
  <si>
    <t>Student Teaching Lab Fees</t>
  </si>
  <si>
    <t>Clinical Nursing Fee</t>
  </si>
  <si>
    <t>Nursing - Clinical Nursing Fee</t>
  </si>
  <si>
    <t>Instructional Technology</t>
  </si>
  <si>
    <t>UALR's Allocation of State Appropriation - School of Law (B-1)</t>
  </si>
  <si>
    <t>Donaghey College of Engineering &amp; Information Tech - Reserve</t>
  </si>
  <si>
    <t>Donaghey College of Engineering &amp; Information Tech - Technology Fee</t>
  </si>
  <si>
    <t>Dean Donaghey College of Engineering &amp; Information Tech - Salaries</t>
  </si>
  <si>
    <t>Dean Donaghey College of Engineering &amp; Information Tech - Maintenance</t>
  </si>
  <si>
    <t>Donaghey College of Engineering &amp; Information Tech Scholarships</t>
  </si>
  <si>
    <t>Donaghey College of Engineering &amp; Info Tech - Reserve Lecturer/Summer School</t>
  </si>
  <si>
    <t>Dean Donaghey College of Engineering &amp; Information Technology</t>
  </si>
  <si>
    <t xml:space="preserve">Construction Management               </t>
  </si>
  <si>
    <t>Tuition Remission - UAMS, etc.</t>
  </si>
  <si>
    <t>Out of State Waivers</t>
  </si>
  <si>
    <t>IT Certificate Program</t>
  </si>
  <si>
    <t>Men's Golf - Entry Fees</t>
  </si>
  <si>
    <t>NCAA Distribution</t>
  </si>
  <si>
    <t>NCAA Academic Enhancement</t>
  </si>
  <si>
    <t xml:space="preserve">Consultant Fees                                                 </t>
  </si>
  <si>
    <t xml:space="preserve">Cooperative Education             </t>
  </si>
  <si>
    <t xml:space="preserve">Counseling &amp; Career Planning Services </t>
  </si>
  <si>
    <t xml:space="preserve">Criminal Justice </t>
  </si>
  <si>
    <t>Dean College of Arts Humanities &amp; Social Sciences</t>
  </si>
  <si>
    <t xml:space="preserve">Dean College of Education                 </t>
  </si>
  <si>
    <t xml:space="preserve">Dean College of Professional Studies       </t>
  </si>
  <si>
    <t xml:space="preserve">Dean Graduate School                               </t>
  </si>
  <si>
    <t>Law School Technology Enhancement Fee</t>
  </si>
  <si>
    <t xml:space="preserve">Dean School of Law </t>
  </si>
  <si>
    <t xml:space="preserve">Development Office </t>
  </si>
  <si>
    <t>Faculty Development</t>
  </si>
  <si>
    <t>Other Academic Support/Faculty Excellence</t>
  </si>
  <si>
    <t xml:space="preserve">Developmental Lab    </t>
  </si>
  <si>
    <t>Athletic Fee</t>
  </si>
  <si>
    <t xml:space="preserve">Developmental Testing                                           </t>
  </si>
  <si>
    <t>Division of International &amp; Second Language Studies</t>
  </si>
  <si>
    <t>Division of International &amp; Second Language Studies Lab</t>
  </si>
  <si>
    <t xml:space="preserve">Donaghey Student Center </t>
  </si>
  <si>
    <t>330000</t>
  </si>
  <si>
    <t>Associate Vice Chancellor for Finance</t>
  </si>
  <si>
    <t>611212</t>
  </si>
  <si>
    <t xml:space="preserve">Biology </t>
  </si>
  <si>
    <t>Athletics Training</t>
  </si>
  <si>
    <t>770210</t>
  </si>
  <si>
    <t>Extended Programs</t>
  </si>
  <si>
    <t>630610</t>
  </si>
  <si>
    <t>Internet II/Network</t>
  </si>
  <si>
    <t>160150</t>
  </si>
  <si>
    <t>Stephens Center</t>
  </si>
  <si>
    <t>Strength and Conditioning</t>
  </si>
  <si>
    <t>Theatre Arts/Dance</t>
  </si>
  <si>
    <t>DSC Faculty/Staff Use</t>
  </si>
  <si>
    <t xml:space="preserve">Duplicating Center </t>
  </si>
  <si>
    <t xml:space="preserve">Arkansas Institute of Government - Research </t>
  </si>
  <si>
    <t>Women's Basketball - Gate Receipts</t>
  </si>
  <si>
    <t>Women's Basketball - Facilities Rent</t>
  </si>
  <si>
    <t>Track - Entry Fees</t>
  </si>
  <si>
    <t xml:space="preserve">Art                                             </t>
  </si>
  <si>
    <t xml:space="preserve">Assessment </t>
  </si>
  <si>
    <t xml:space="preserve">Associate Vice Chancellor for Facilities and Services    </t>
  </si>
  <si>
    <t>Athletics - Director</t>
  </si>
  <si>
    <t>Athletics - Facilities Transfer</t>
  </si>
  <si>
    <t>Athletics - Sports Information</t>
  </si>
  <si>
    <t xml:space="preserve">Audiology &amp; Speech Pathology </t>
  </si>
  <si>
    <t xml:space="preserve">Baseball                                </t>
  </si>
  <si>
    <t xml:space="preserve">Basic Animal Services </t>
  </si>
  <si>
    <t>Athletics Training - Salaries</t>
  </si>
  <si>
    <t>Athletics Training - Maintenance</t>
  </si>
  <si>
    <t>Strength and Conditioning - Salaries</t>
  </si>
  <si>
    <t>Strength and Conditioning - Maintenance</t>
  </si>
  <si>
    <t xml:space="preserve">Basketball (Men)                              </t>
  </si>
  <si>
    <t>Basketball (Women)</t>
  </si>
  <si>
    <t xml:space="preserve">Biology Lab                                                </t>
  </si>
  <si>
    <t>Housing Reserve</t>
  </si>
  <si>
    <t xml:space="preserve">Board of Visitors                   </t>
  </si>
  <si>
    <t>210100</t>
  </si>
  <si>
    <t>Recruitment and Retention - Salaries</t>
  </si>
  <si>
    <t>Recruitment and Retention - Maintenance</t>
  </si>
  <si>
    <t>Budget Office</t>
  </si>
  <si>
    <t xml:space="preserve">Cable TV - Maintenance                                        </t>
  </si>
  <si>
    <t>Campus Life</t>
  </si>
  <si>
    <t>640000</t>
  </si>
  <si>
    <t>610711</t>
  </si>
  <si>
    <t>610712</t>
  </si>
  <si>
    <t>610713</t>
  </si>
  <si>
    <t>610714</t>
  </si>
  <si>
    <t>East Stipends</t>
  </si>
  <si>
    <t xml:space="preserve">Center for Arkansas Studies   </t>
  </si>
  <si>
    <t>610211</t>
  </si>
  <si>
    <t xml:space="preserve">Chancellor                                   </t>
  </si>
  <si>
    <t>Chemistry</t>
  </si>
  <si>
    <t xml:space="preserve">Collection Fees                        </t>
  </si>
  <si>
    <t xml:space="preserve">College of AHSS - Reserve Lecturer/Summer School                  </t>
  </si>
  <si>
    <t>Women's Basketball - Program Sales</t>
  </si>
  <si>
    <t>Volleyball - UA Foundation Transfer</t>
  </si>
  <si>
    <t>Baseball - UA Foundation Transfer</t>
  </si>
  <si>
    <t xml:space="preserve">College of Education - Reserve Lecturer/Summer School             </t>
  </si>
  <si>
    <t xml:space="preserve">College of Professional Studies - Reserve Lecturer/Summer School  </t>
  </si>
  <si>
    <t>Commencement Expense - UALR</t>
  </si>
  <si>
    <t xml:space="preserve">Community School of the Arts </t>
  </si>
  <si>
    <t xml:space="preserve">Computing Services </t>
  </si>
  <si>
    <t>Academic Success Center</t>
  </si>
  <si>
    <t>Disability Resource Center</t>
  </si>
  <si>
    <t>INSTRUCTION - DONAGHEY COLLEGE OF ENGINEERING &amp; INFORMATION TECH</t>
  </si>
  <si>
    <t>TOTAL INSTRUCTION - DONAGHEY COLLEGE OF ENGINEERIG &amp; INFO TECH</t>
  </si>
  <si>
    <t>UALR State Appropriations (B-1)</t>
  </si>
  <si>
    <t>LAW SCHOOL ACADEMIC SUPPORT</t>
  </si>
  <si>
    <t>SUBTOTAL INSTITUTIONAL SUPPORT</t>
  </si>
  <si>
    <t>LAW SCHOOL INSTITUTIONAL SUPPORT</t>
  </si>
  <si>
    <t>SUBTOTAL NON-MANDATORY TRANSFERS /RESERVES</t>
  </si>
  <si>
    <t>LAW SCHOOL NON-MANDATORY TRANSFERS /RESERVES</t>
  </si>
  <si>
    <t>UALR Forum - Maintenance</t>
  </si>
  <si>
    <t>UALR Residence Hall - Laundry Fee</t>
  </si>
  <si>
    <t>Student Bar Association</t>
  </si>
  <si>
    <t>Student Government Association - Salaries</t>
  </si>
  <si>
    <t>Student Government Association - Maintenance</t>
  </si>
  <si>
    <t>UALR Housing - Salaries</t>
  </si>
  <si>
    <t>FY 2007-08</t>
  </si>
  <si>
    <t>UALR Housing - Maintenance</t>
  </si>
  <si>
    <t>UALR Residence Hall - Salaries</t>
  </si>
  <si>
    <t>UALR Residence Hall - Maintenance</t>
  </si>
  <si>
    <t>Duplicating Center - Salaries</t>
  </si>
  <si>
    <t>Duplicating Center - Maintenance</t>
  </si>
  <si>
    <t>Law School Vending Maintenance</t>
  </si>
  <si>
    <t>Law School - Contract Maintenance</t>
  </si>
  <si>
    <t>STUDENT SERVICES (Cont.)</t>
  </si>
  <si>
    <t>Food Service - Maintenance</t>
  </si>
  <si>
    <t>Operations &amp; Maintenance - Salaries</t>
  </si>
  <si>
    <t>650610</t>
  </si>
  <si>
    <t>Speech Communication - Lab Maintenance</t>
  </si>
  <si>
    <t>FY 2009</t>
  </si>
  <si>
    <t>Operations &amp; Maintenance - Maintenance</t>
  </si>
  <si>
    <t>NON-MANDATORY TRANSFERS AND RESERVES</t>
  </si>
  <si>
    <t>Maintenance Reserves</t>
  </si>
  <si>
    <t>TOTAL NON-MANDATORY TRANSFERS AND RESERVES</t>
  </si>
  <si>
    <t>TOTAL CURRENT UNRESTRICTED AUXILIARY ALLOCATIONS</t>
  </si>
  <si>
    <t>Page</t>
  </si>
  <si>
    <t>Number</t>
  </si>
  <si>
    <t>Name</t>
  </si>
  <si>
    <t xml:space="preserve">Academic Advising </t>
  </si>
  <si>
    <t xml:space="preserve">Accounting </t>
  </si>
  <si>
    <t>Accreditation Self Study</t>
  </si>
  <si>
    <t>Advertising &amp; Recruitment</t>
  </si>
  <si>
    <t xml:space="preserve">Alumni Affairs Office                            </t>
  </si>
  <si>
    <t xml:space="preserve">American Studies Program         </t>
  </si>
  <si>
    <t xml:space="preserve">Computer Science </t>
  </si>
  <si>
    <t>Computer Science Lab</t>
  </si>
  <si>
    <t>EAST Lab Initiative</t>
  </si>
  <si>
    <t>Applied Sciences</t>
  </si>
  <si>
    <t xml:space="preserve">Arkansas Institute for Economic Advancement </t>
  </si>
  <si>
    <t xml:space="preserve">Arkansas Institute for Economic Advancement - Labor Education Program </t>
  </si>
  <si>
    <t>Arkansas Institute for Economic Advancement - Library</t>
  </si>
  <si>
    <t>Scholarly Technology and Resources - Maintenance</t>
  </si>
  <si>
    <t>Scholarly Technology and Resources - Salaries</t>
  </si>
  <si>
    <t xml:space="preserve">Arkansas Institute for Economic Advancement - Management Education </t>
  </si>
  <si>
    <t xml:space="preserve">Arkansas Institute for Economic Advancement - Research Group                    </t>
  </si>
  <si>
    <t xml:space="preserve">Arkansas Institute for Economic Advancement - State Data Center </t>
  </si>
  <si>
    <t>Arkansas Institute of Government - Instruction</t>
  </si>
  <si>
    <t>Facilities Transfer to E&amp;G</t>
  </si>
  <si>
    <t>Sports Information - Salaries</t>
  </si>
  <si>
    <t>Reserve for One-time Expenditures</t>
  </si>
  <si>
    <t>Sports Information - Maintenance</t>
  </si>
  <si>
    <t>Basketball (Men) - Salaries</t>
  </si>
  <si>
    <t xml:space="preserve">Staff Early Retirement </t>
  </si>
  <si>
    <t>Basketball (Men) - Maintenance</t>
  </si>
  <si>
    <t>Basketball (Men) - Scholarships</t>
  </si>
  <si>
    <t>College of Professional Studies - Maintenance</t>
  </si>
  <si>
    <t>Basketball (Women) - Salaries</t>
  </si>
  <si>
    <t>Basketball (Women) - Maintenance</t>
  </si>
  <si>
    <t>Vice Chancellor for University Advancement - Sturgis/Friday Stipends</t>
  </si>
  <si>
    <t>Ethnic Studies - Maintenance</t>
  </si>
  <si>
    <t>Ethnic Studies Program</t>
  </si>
  <si>
    <t xml:space="preserve">Gender Studies Program                                          </t>
  </si>
  <si>
    <t>Basketball (Women) - Scholarships</t>
  </si>
  <si>
    <t>Volleyball (Women) - Salaries</t>
  </si>
  <si>
    <t>Volleyball (Women) - Maintenance</t>
  </si>
  <si>
    <t>Volleyball (Women) - Scholarships</t>
  </si>
  <si>
    <t>Baseball - Salaries</t>
  </si>
  <si>
    <t>Baseball - Maintenance</t>
  </si>
  <si>
    <t>710000</t>
  </si>
  <si>
    <t>Baseball - Scholarships</t>
  </si>
  <si>
    <t>Public Safety - Coop. Ext. - Maintenance</t>
  </si>
  <si>
    <t>Public Safety - Coop. Ext. - Salaries</t>
  </si>
  <si>
    <t>Administrative Support Charge  - Law</t>
  </si>
  <si>
    <t>Administrative Support Charge - Organized Activities &amp; Special Purpose</t>
  </si>
  <si>
    <t>Tennis (Women) - Salaries</t>
  </si>
  <si>
    <t>Tennis (Women) - Maintenance</t>
  </si>
  <si>
    <t>Military Science - Maintenance</t>
  </si>
  <si>
    <t>Tennis (Women) - Scholarships</t>
  </si>
  <si>
    <t>Swimming (Women) - Salaries</t>
  </si>
  <si>
    <t>Swimming (Women) - Maintenance</t>
  </si>
  <si>
    <t>Swimming (Women) Scholarships</t>
  </si>
  <si>
    <t>Golf (Men) - Salaries</t>
  </si>
  <si>
    <t>Golf (Men) - Maintenance</t>
  </si>
  <si>
    <t>Golf (Men) - Scholarships</t>
  </si>
  <si>
    <t>Developmental Lab</t>
  </si>
  <si>
    <t>Golf (Women) - Salaries</t>
  </si>
  <si>
    <t>Golf (Women) - Maintenance</t>
  </si>
  <si>
    <t>Golf (Women) - Scholarships</t>
  </si>
  <si>
    <t>Track (Men) - Salaries</t>
  </si>
  <si>
    <t>Track (Men) - Maintenance</t>
  </si>
  <si>
    <t>Track (Women) - Salaries</t>
  </si>
  <si>
    <t>Track (Women) - Maintenance</t>
  </si>
  <si>
    <t>Soccer (Women) - Salaries</t>
  </si>
  <si>
    <t>Soccer (Women) - Maintenance</t>
  </si>
  <si>
    <t>Soccer (Women) - Scholarships</t>
  </si>
  <si>
    <t>SUBTOTAL TUITION AND FEES</t>
  </si>
  <si>
    <t>LAW SCHOOL TUITION AND FEES</t>
  </si>
  <si>
    <t>SUBTOTAL OTHER SOURCES</t>
  </si>
  <si>
    <t>LAW SCHOOL OTHER SOURCES</t>
  </si>
  <si>
    <t>SUBTOTAL STATE APPROPRIATIONS</t>
  </si>
  <si>
    <t>LAW SCHOOL STATE APPROPRIATIONS</t>
  </si>
  <si>
    <t>SUBTOTAL ACADEMIC SUPPORT</t>
  </si>
  <si>
    <t>710200</t>
  </si>
  <si>
    <t>Office of Transfer Support Services - Salaries</t>
  </si>
  <si>
    <t>Office of Transfer Support Services - Maintenance</t>
  </si>
  <si>
    <t>University District - Maintenance</t>
  </si>
  <si>
    <t>Basketball - Program Income</t>
  </si>
  <si>
    <t>Internet II</t>
  </si>
  <si>
    <t>Network</t>
  </si>
  <si>
    <t>DSC Fac/Staff Use</t>
  </si>
  <si>
    <t>Basketball - Facilities Rent</t>
  </si>
  <si>
    <t>Basketball - Game Guarantees</t>
  </si>
  <si>
    <t>Volleyball - Gate Receipts</t>
  </si>
  <si>
    <t>Baseball - Gate Receipts</t>
  </si>
  <si>
    <t>Baseball - Game Guarantee</t>
  </si>
  <si>
    <t>ATHLETICS (Cont.)</t>
  </si>
  <si>
    <t>Swimming - Entry Fees</t>
  </si>
  <si>
    <t>TOTAL AUXILIARIES - ATHLETICS</t>
  </si>
  <si>
    <t xml:space="preserve"> STUDENT ORGANIZATIONS</t>
  </si>
  <si>
    <t>Forum - Advertising Sales</t>
  </si>
  <si>
    <t>Student Bar Association - Activity Fee</t>
  </si>
  <si>
    <t>Student Government Association - Activity Fee</t>
  </si>
  <si>
    <t>RSA - B Reserve</t>
  </si>
  <si>
    <t xml:space="preserve">Academic Rents </t>
  </si>
  <si>
    <t>TOTAL  STUDENT ORGANIZATIONS</t>
  </si>
  <si>
    <t>UALR HOUSING</t>
  </si>
  <si>
    <t>Rent Income - Rental Property</t>
  </si>
  <si>
    <t>Rent Income - University Courts</t>
  </si>
  <si>
    <t>UALR Residence Hall - Damages</t>
  </si>
  <si>
    <t>UALR Residence Hall - Activity Fee</t>
  </si>
  <si>
    <t>Practicum Fee</t>
  </si>
  <si>
    <t>UALR Residence Hall - Commission Income</t>
  </si>
  <si>
    <t>UALR Residence Hall Income - Fall</t>
  </si>
  <si>
    <t>UALR Residence Hall Income - Spring</t>
  </si>
  <si>
    <t>Arkansas Small Business and Technology Development Center - Salaries</t>
  </si>
  <si>
    <t>Arkansas Small Business and Technology Development Center - Maintenance</t>
  </si>
  <si>
    <t>Children International - Salaries</t>
  </si>
  <si>
    <t>Children International - Maintenance</t>
  </si>
  <si>
    <t>UALR Residence Hall Income - Summer</t>
  </si>
  <si>
    <t>UALR Residence Hall - Guest Conference Housing</t>
  </si>
  <si>
    <t>UALR Residence Hall - Interim Housing</t>
  </si>
  <si>
    <t>TOTAL UALR HOUSING</t>
  </si>
  <si>
    <t>DUPLICATING CENTER</t>
  </si>
  <si>
    <t>Racial Attitudes Study</t>
  </si>
  <si>
    <t>Performance Arts Production Fees</t>
  </si>
  <si>
    <t>Duplicating Center</t>
  </si>
  <si>
    <t>TOTAL DUPLICATING CENTER</t>
  </si>
  <si>
    <t>CONTRACT SERVICES</t>
  </si>
  <si>
    <t>Vending Income</t>
  </si>
  <si>
    <t>Law School Vending Income</t>
  </si>
  <si>
    <t>Law School Bookstore Commissions</t>
  </si>
  <si>
    <t>TOTAL CONTRACT SERVICES</t>
  </si>
  <si>
    <t>DONAGHEY STUDENT CENTER</t>
  </si>
  <si>
    <t>Building Rent Income</t>
  </si>
  <si>
    <t>Memberships</t>
  </si>
  <si>
    <t>Student Fee Transfers</t>
  </si>
  <si>
    <t>Academic Rents</t>
  </si>
  <si>
    <t>TOTAL DONAGHEY STUDENT CENTER</t>
  </si>
  <si>
    <t>TOTAL AUXILIARY ESTIMATED REVENUES</t>
  </si>
  <si>
    <t>Director of Athletics - Salaries</t>
  </si>
  <si>
    <t>Director of Athletics - Maintenance</t>
  </si>
  <si>
    <t>TOTAL EDUCATIONAL &amp; GENERAL ALLOCATIONS</t>
  </si>
  <si>
    <t>Source of Revenue</t>
  </si>
  <si>
    <t xml:space="preserve">Budget </t>
  </si>
  <si>
    <t>TUITION AND FEES</t>
  </si>
  <si>
    <t>General Registration - Fall</t>
  </si>
  <si>
    <t>General Registration - Spring</t>
  </si>
  <si>
    <t>General Registration - Summer I</t>
  </si>
  <si>
    <t>General Registration - Summer II</t>
  </si>
  <si>
    <t>Tuition - Interim</t>
  </si>
  <si>
    <t>Law School Tuition - Fall</t>
  </si>
  <si>
    <t>Law School Tuition - Spring</t>
  </si>
  <si>
    <t>Law School Tuition - Summer</t>
  </si>
  <si>
    <t>General Fee</t>
  </si>
  <si>
    <t>General Fee Student Activities</t>
  </si>
  <si>
    <t>Gender Equity Transfer</t>
  </si>
  <si>
    <t>Law School Orientation Fee</t>
  </si>
  <si>
    <t>Law School Graduation Fee</t>
  </si>
  <si>
    <t>Music Fee</t>
  </si>
  <si>
    <t>UALR's Allocation of State Appropriation - School of Law (A)</t>
  </si>
  <si>
    <t>International Student Fee</t>
  </si>
  <si>
    <t>Transcript Fees</t>
  </si>
  <si>
    <t>TUITION AND FEES (Cont.)</t>
  </si>
  <si>
    <t>Law School Transcript Fee</t>
  </si>
  <si>
    <t>Law School Drop/Add Fee</t>
  </si>
  <si>
    <t>Student Late Payment Fee</t>
  </si>
  <si>
    <t>TOTAL TUITION AND FEES</t>
  </si>
  <si>
    <t>STATE APPROPRIATIONS</t>
  </si>
  <si>
    <t>UALR State Appropriations (A)</t>
  </si>
  <si>
    <t>Executive MBA Program - Salaries</t>
  </si>
  <si>
    <t>Executive MBA Program - Maintenance</t>
  </si>
  <si>
    <t>Educational Excellence</t>
  </si>
  <si>
    <t>760100</t>
  </si>
  <si>
    <t>Sequoyah Research Center - Salaries</t>
  </si>
  <si>
    <t>TOTAL STATE APPROPRIATIONS</t>
  </si>
  <si>
    <t>SALES AND SERVICES</t>
  </si>
  <si>
    <t>Overhead on Contracts &amp; Grants</t>
  </si>
  <si>
    <t>Gifted Programs</t>
  </si>
  <si>
    <t>Speech &amp; Hearing Clinic</t>
  </si>
  <si>
    <t>Community School of the Arts</t>
  </si>
  <si>
    <t>Intensive English Language Program</t>
  </si>
  <si>
    <t>CBA - Outreach Program</t>
  </si>
  <si>
    <t>Theater Productions</t>
  </si>
  <si>
    <t>Administration Charge on Endowments</t>
  </si>
  <si>
    <t>Inoculation Fee</t>
  </si>
  <si>
    <t>TOTAL SALES AND SERVICES</t>
  </si>
  <si>
    <t>OTHER SOURCES</t>
  </si>
  <si>
    <t>Faculty/Staff Parking Fee</t>
  </si>
  <si>
    <t>670000</t>
  </si>
  <si>
    <t>611110</t>
  </si>
  <si>
    <t>Parking Deck Income</t>
  </si>
  <si>
    <t>Student Parking Fees</t>
  </si>
  <si>
    <t>Law School Student Parking Fee</t>
  </si>
  <si>
    <t>Traffic Violations</t>
  </si>
  <si>
    <t>Investment Income</t>
  </si>
  <si>
    <t>Returned Check Fee</t>
  </si>
  <si>
    <t>Delinquent Accounts Collections</t>
  </si>
  <si>
    <t>Miscellaneous Income</t>
  </si>
  <si>
    <t>Coop Ext DPS Services</t>
  </si>
  <si>
    <t>TOTAL OTHER SOURCES</t>
  </si>
  <si>
    <t>Current Unrestricted Auxiliary</t>
  </si>
  <si>
    <t>ATHLETICS</t>
  </si>
  <si>
    <t>Department of Systems Engineering - Salaries</t>
  </si>
  <si>
    <t>Department of Systems Engineering - Maintenance</t>
  </si>
  <si>
    <t>Conference Distribution</t>
  </si>
  <si>
    <t>Basketball - Gate Receipts</t>
  </si>
  <si>
    <t>University District - Salaries</t>
  </si>
  <si>
    <t>Employee Assistance Program</t>
  </si>
  <si>
    <t>630510</t>
  </si>
  <si>
    <t>630511</t>
  </si>
  <si>
    <t>630310</t>
  </si>
  <si>
    <t>630210</t>
  </si>
  <si>
    <t>Vice Chancellor for Educational and Student Services - Salaries</t>
  </si>
  <si>
    <t>Vice Chancellor for Educational and Student Services - Maintenance</t>
  </si>
  <si>
    <t>Collection Fees</t>
  </si>
  <si>
    <t>Consultant Fees</t>
  </si>
  <si>
    <t>TOTAL INSTITUTIONAL SUPPORT</t>
  </si>
  <si>
    <t>OPERATION AND MAINTENANCE OF PLANT</t>
  </si>
  <si>
    <t>Physical Plant - Administration - Salaries</t>
  </si>
  <si>
    <t>Physical Plant - Administration - Maintenance</t>
  </si>
  <si>
    <t>Physical Plant - Service Contracts</t>
  </si>
  <si>
    <t>Physical Plant - Plant Maintenance - Salaries</t>
  </si>
  <si>
    <t>Physical Plant - Plant Engineering - Salaries</t>
  </si>
  <si>
    <t>Physical Plant - Warehouse - Salaries</t>
  </si>
  <si>
    <t>Physical Plant - Mechanical - Salaries</t>
  </si>
  <si>
    <t>Physical Plant - Electrical - Salaries</t>
  </si>
  <si>
    <t>Physical Plant - Structural - Salaries</t>
  </si>
  <si>
    <t xml:space="preserve">Physical Plant - Preventive Maintenance </t>
  </si>
  <si>
    <t xml:space="preserve">Physical Plant - Maintenance of Grounds </t>
  </si>
  <si>
    <t>Physical Plant - Custodial - Salaries</t>
  </si>
  <si>
    <t>Physical Plant - Regulatory</t>
  </si>
  <si>
    <t>Utilities</t>
  </si>
  <si>
    <t>Property &amp; Casualty Insurance</t>
  </si>
  <si>
    <t>Campus Beautification</t>
  </si>
  <si>
    <t>TOTAL OPERATION AND MAINTENANCE OF PLANT</t>
  </si>
  <si>
    <t>SCHOLARSHIPS AND FELLOWSHIPS</t>
  </si>
  <si>
    <t>Entering Scholarships</t>
  </si>
  <si>
    <t>Scholarships - Book Stipend</t>
  </si>
  <si>
    <t>Donaghey Scholars</t>
  </si>
  <si>
    <t>Arts Grants-in-Aid</t>
  </si>
  <si>
    <t>Pep Band</t>
  </si>
  <si>
    <t>College of Education Scholars</t>
  </si>
  <si>
    <t>Federal Matching Funds</t>
  </si>
  <si>
    <t>Harper Boyd Matching</t>
  </si>
  <si>
    <t>K-4 Crusade</t>
  </si>
  <si>
    <t>Criminal Justice</t>
  </si>
  <si>
    <t>School of Law - Maintenance</t>
  </si>
  <si>
    <t>Over 60 Tuition Credit</t>
  </si>
  <si>
    <t>Out-of-State Fees</t>
  </si>
  <si>
    <t>TOTAL SCHOLARSHIPS AND FELLOWSHIPS</t>
  </si>
  <si>
    <t>NON-MANDATORY TRANSFERS/RESERVES</t>
  </si>
  <si>
    <t>Transfer from Athletics - Facilities</t>
  </si>
  <si>
    <t>Length of Service Awards</t>
  </si>
  <si>
    <t>Funded Depreciation Reserve</t>
  </si>
  <si>
    <t>Student Fee Transfer - Student Union Operations - Auxiliary</t>
  </si>
  <si>
    <t>Student Fee Transfer - Men's &amp; Women's Non-Revenue Sports</t>
  </si>
  <si>
    <t>International Students - Salaries</t>
  </si>
  <si>
    <t>Parking Reserve</t>
  </si>
  <si>
    <t>Law School Parking Reserve</t>
  </si>
  <si>
    <t>Plant Reserve</t>
  </si>
  <si>
    <t>TOTAL NON-MANDATORY TRANSFERS /RESERVES</t>
  </si>
  <si>
    <t>Transfers for Debt Retirement</t>
  </si>
  <si>
    <t>TOTAL MANDATORY TRANSFERS</t>
  </si>
  <si>
    <t>Center for Public Conflict Solutions - Maintenance</t>
  </si>
  <si>
    <t>Summer Faculty Fellowships</t>
  </si>
  <si>
    <t>Purchasing Office - Maintenance</t>
  </si>
  <si>
    <t>Telephone Communications</t>
  </si>
  <si>
    <t>General Institution</t>
  </si>
  <si>
    <t>Institutional Research - Salaries</t>
  </si>
  <si>
    <t>Institutional Research - Maintenance</t>
  </si>
  <si>
    <t>Public Safety - Salaries</t>
  </si>
  <si>
    <t>Public Safety - Maintenance</t>
  </si>
  <si>
    <t>Public Safety - Coop. Ext.</t>
  </si>
  <si>
    <t>Mail Services - Salaries</t>
  </si>
  <si>
    <t>Mail Services - Maintenance</t>
  </si>
  <si>
    <t>Human Relations Office - Salaries</t>
  </si>
  <si>
    <t>Human Relations Office - Maintenance</t>
  </si>
  <si>
    <t>Legal Fees</t>
  </si>
  <si>
    <t>Bulletins &amp; Brochures</t>
  </si>
  <si>
    <t>Institutional Dues</t>
  </si>
  <si>
    <t>Commencement Expense</t>
  </si>
  <si>
    <t>Commencement Expense - Law School</t>
  </si>
  <si>
    <t>Computing Services - Salaries</t>
  </si>
  <si>
    <t>Computing Services - Maintenance</t>
  </si>
  <si>
    <t>Office of Communications - Salaries</t>
  </si>
  <si>
    <t>Office of Communications - Maintenance</t>
  </si>
  <si>
    <t>Alumni Office - Salaries</t>
  </si>
  <si>
    <t>Alumni Office - Maintenance</t>
  </si>
  <si>
    <t>College of Professional Studies - College Technology Fee</t>
  </si>
  <si>
    <t>College of Education - College Technology Fee</t>
  </si>
  <si>
    <t>College of AHSS - College Technology Fee</t>
  </si>
  <si>
    <t>College of Science &amp; Mathematics - College Technology Fee</t>
  </si>
  <si>
    <t>640510</t>
  </si>
  <si>
    <t>Institute of Government - Director - Salaries</t>
  </si>
  <si>
    <t>Institute of Government - Director - Maintenance</t>
  </si>
  <si>
    <t>Track (Men) - Scholarships</t>
  </si>
  <si>
    <t>Track (Women) - Scholarships</t>
  </si>
  <si>
    <t>College Technology Fee</t>
  </si>
  <si>
    <t>Development Office - Salaries</t>
  </si>
  <si>
    <t>Development Office - Maintenance</t>
  </si>
  <si>
    <t>University Telephone - Salaries</t>
  </si>
  <si>
    <t>Health Care Incentives</t>
  </si>
  <si>
    <t>Employee Tuition Remission</t>
  </si>
  <si>
    <t>160000</t>
  </si>
  <si>
    <t xml:space="preserve">University Commons - Rent Income </t>
  </si>
  <si>
    <t>University Commons - Guest Housing</t>
  </si>
  <si>
    <t>160100</t>
  </si>
  <si>
    <t>160200</t>
  </si>
  <si>
    <t>160300</t>
  </si>
  <si>
    <t>160010</t>
  </si>
  <si>
    <t>160410</t>
  </si>
  <si>
    <t>160420</t>
  </si>
  <si>
    <t>160610</t>
  </si>
  <si>
    <t>160810</t>
  </si>
  <si>
    <t>160440</t>
  </si>
  <si>
    <t>160630</t>
  </si>
  <si>
    <t>School of Mass Communication</t>
  </si>
  <si>
    <t>Speech Communication</t>
  </si>
  <si>
    <t>160640</t>
  </si>
  <si>
    <t>160020</t>
  </si>
  <si>
    <t>160650</t>
  </si>
  <si>
    <t>160660</t>
  </si>
  <si>
    <t>160460</t>
  </si>
  <si>
    <t>160670</t>
  </si>
  <si>
    <t>160680</t>
  </si>
  <si>
    <t>Employee Tuition Remission - Law School</t>
  </si>
  <si>
    <t>Workers Compensation</t>
  </si>
  <si>
    <t>Contingency for Benefit Adjustments</t>
  </si>
  <si>
    <t>Library Materials</t>
  </si>
  <si>
    <t>Health Services - Maintenance</t>
  </si>
  <si>
    <t>Office of International Services - Maintenance</t>
  </si>
  <si>
    <t>Inoculation Services</t>
  </si>
  <si>
    <t>Disability Support Services - Salaries</t>
  </si>
  <si>
    <t>Disability Support Services - Maintenance</t>
  </si>
  <si>
    <t>Assessment - Salaries</t>
  </si>
  <si>
    <t>630412</t>
  </si>
  <si>
    <t>Assessment - Maintenance</t>
  </si>
  <si>
    <t>Teams Program - Maintenance</t>
  </si>
  <si>
    <t>TOTAL STUDENT SERVICES</t>
  </si>
  <si>
    <t>Men's Golf - UA Foundation Transfer</t>
  </si>
  <si>
    <t>Women's Soccer - UA Foundation Transfer</t>
  </si>
  <si>
    <t>Cheer - UA Foundation Transfer</t>
  </si>
  <si>
    <t>Legal Education - School of Law</t>
  </si>
  <si>
    <t>Law School Technology Fee</t>
  </si>
  <si>
    <t>SUBTOTAL SCHOLARSHIPS AND FELLOWSHIPS</t>
  </si>
  <si>
    <t>LAW SCHOOL SCHOLARSHIPS AND FELLOWSHIPS</t>
  </si>
  <si>
    <t>School of Law - General Scholarship</t>
  </si>
  <si>
    <t xml:space="preserve">Board of Visitors </t>
  </si>
  <si>
    <t>Chancellor - Salaries</t>
  </si>
  <si>
    <t>Department of Excellence</t>
  </si>
  <si>
    <t>PEAW Fee</t>
  </si>
  <si>
    <t>Chancellor - Maintenance</t>
  </si>
  <si>
    <t>Vice Chancellor and Provost - Salaries</t>
  </si>
  <si>
    <t>Vice Chancellor and Provost - Maintenance</t>
  </si>
  <si>
    <t>Vice Chancellor for Finance &amp; Administration - Salaries</t>
  </si>
  <si>
    <t>Vice Chancellor for Finance &amp; Administration - Maintenance</t>
  </si>
  <si>
    <t>Vice Chancellor for University Advancement - Salaries</t>
  </si>
  <si>
    <t>Vice Chancellor for University Advancement - Maintenance</t>
  </si>
  <si>
    <t>460000</t>
  </si>
  <si>
    <t>Associate Vice Chancellor for Facilities and Services - Salaries</t>
  </si>
  <si>
    <t>Associate Vice Chancellor for Facilities and Services - Maintenance</t>
  </si>
  <si>
    <t>Associate Vice Chancellor for Finance - Salaries</t>
  </si>
  <si>
    <t>INSTITUTIONAL SUPPORT (Cont.)</t>
  </si>
  <si>
    <t>Associate Vice Chancellor for Finance - Maintenance</t>
  </si>
  <si>
    <t>Office of Budget - Salaries</t>
  </si>
  <si>
    <t>Office of Budget - Maintenance</t>
  </si>
  <si>
    <t>650000</t>
  </si>
  <si>
    <t>670100</t>
  </si>
  <si>
    <t>Compensated Absences</t>
  </si>
  <si>
    <t>Uncollectible Accounts</t>
  </si>
  <si>
    <t>Bank Service Charges</t>
  </si>
  <si>
    <t>Human Resource Services - Salaries</t>
  </si>
  <si>
    <t>Human Resource Services - Maintenance</t>
  </si>
  <si>
    <t>Advertising and Recruitment</t>
  </si>
  <si>
    <t>General Institutional Recruitment</t>
  </si>
  <si>
    <t>Purchasing Office - Salaries</t>
  </si>
  <si>
    <t>Center for Public Conflict Solutions - Salaries</t>
  </si>
  <si>
    <t>Arkansas Studies Institute - Maintenance</t>
  </si>
  <si>
    <t>for the Fiscal Year Ending June 30, 2010</t>
  </si>
  <si>
    <t>FY 2009-10</t>
  </si>
  <si>
    <t>FY 2010</t>
  </si>
  <si>
    <t>Art Studio Materials Fee</t>
  </si>
  <si>
    <t>School of Law Administrative Support Charge</t>
  </si>
  <si>
    <t>Health Insurance Reserve</t>
  </si>
  <si>
    <t>Dean School of Law - Salaries</t>
  </si>
  <si>
    <t>Transfers to Debt Retirement - Housing</t>
  </si>
  <si>
    <t>Transfers to Debt Retirement - DSC</t>
  </si>
  <si>
    <t>Law School Orientation</t>
  </si>
  <si>
    <t>Law School Admissions, Transcript &amp; Drop/Add</t>
  </si>
  <si>
    <t>ACADEMIC SUPPORT (Cont.)</t>
  </si>
  <si>
    <t>Office of University Scholars - Salaries</t>
  </si>
  <si>
    <t>Office of University Scholars - Maintenance</t>
  </si>
  <si>
    <t>Summer Abroad - Maintenance</t>
  </si>
  <si>
    <t>Library - Salaries</t>
  </si>
  <si>
    <t>Library - Maintenance</t>
  </si>
  <si>
    <t>Library / Technology</t>
  </si>
  <si>
    <t>Library Archives - Salaries</t>
  </si>
  <si>
    <t>Library Archives - Maintenance</t>
  </si>
  <si>
    <t>Law Library - Salaries</t>
  </si>
  <si>
    <t>Law Library - Maintenance</t>
  </si>
  <si>
    <t>Law Library Fee</t>
  </si>
  <si>
    <t>Instructional Technology, Salaries</t>
  </si>
  <si>
    <t>Instructional Technology, Maintenance</t>
  </si>
  <si>
    <t>Academic Computing Allocation</t>
  </si>
  <si>
    <t>Speech &amp; Hearing Clinic - Maintenance</t>
  </si>
  <si>
    <t>Gifted Programs - Salaries</t>
  </si>
  <si>
    <t>230311</t>
  </si>
  <si>
    <t>Gifted Programs - Maintenance</t>
  </si>
  <si>
    <t>Community School of the Arts - Salaries</t>
  </si>
  <si>
    <t>Community School of the Arts - Maintenance</t>
  </si>
  <si>
    <t>Intensive English Language Program - Salaries</t>
  </si>
  <si>
    <t>Intensive English Language Program - Maintenance</t>
  </si>
  <si>
    <t>Sponsorships</t>
  </si>
  <si>
    <t>Educational Excellence - School of Law</t>
  </si>
  <si>
    <t>CBA Outreach Program - Salaries</t>
  </si>
  <si>
    <t>CBA Outreach Program - Maintenance</t>
  </si>
  <si>
    <t>TOTAL ACADEMIC SUPPORT</t>
  </si>
  <si>
    <t>Enrollment Planning - Salaries</t>
  </si>
  <si>
    <t>Enrollment Planning - Maintenance</t>
  </si>
  <si>
    <t>Student Development - Salaries</t>
  </si>
  <si>
    <t>Student Development - Maintenance</t>
  </si>
  <si>
    <t>Campus Life - Salaries</t>
  </si>
  <si>
    <t>Campus Life - Maintenance</t>
  </si>
  <si>
    <t>Counseling &amp; Career Planning Services - Salaries</t>
  </si>
  <si>
    <t>Counseling &amp; Career Planning Services - Maintenance</t>
  </si>
  <si>
    <t>Testing/Student Life Research - Salaries</t>
  </si>
  <si>
    <t>American Humanics Program</t>
  </si>
  <si>
    <t>Testing/Student Life Research - Maintenance</t>
  </si>
  <si>
    <t>Developmental Testing</t>
  </si>
  <si>
    <t>Orientation Program - Salaries</t>
  </si>
  <si>
    <t>Orientation Program - Maintenance</t>
  </si>
  <si>
    <t>Academic Advising - Salaries</t>
  </si>
  <si>
    <t>Staff Early Retirement</t>
  </si>
  <si>
    <t>Academic Advising - Maintenance</t>
  </si>
  <si>
    <t>Health Services - Salaries</t>
  </si>
  <si>
    <t>Graduate Assistants</t>
  </si>
  <si>
    <t>Office of Research &amp; Sponsored Programs - Salaries</t>
  </si>
  <si>
    <t>Office of Research &amp; Sponsored Programs - Maintenance</t>
  </si>
  <si>
    <t>Support Fund - Maintenance</t>
  </si>
  <si>
    <t>Research Equipment Match</t>
  </si>
  <si>
    <t>TOTAL RESEARCH</t>
  </si>
  <si>
    <t>Institute for Economic Advancement - Salaries</t>
  </si>
  <si>
    <t>Institute for Economic Advancement - Maintenance</t>
  </si>
  <si>
    <t>IEA - Research Group - Salaries</t>
  </si>
  <si>
    <t>IEA - Research Group - Maintenance</t>
  </si>
  <si>
    <t>Institute of Government - Research - Salaries</t>
  </si>
  <si>
    <t>IEA - Research &amp; Public Service Library</t>
  </si>
  <si>
    <t>IEA - State Data Center - Salaries</t>
  </si>
  <si>
    <t>IEA - State Data Center - Maintenance</t>
  </si>
  <si>
    <t>IEA - Management Education - Salaries</t>
  </si>
  <si>
    <t>Business Research and Development</t>
  </si>
  <si>
    <t>Reserve for Sick Leave Payouts</t>
  </si>
  <si>
    <t>IEA - Management Education - Maintenance</t>
  </si>
  <si>
    <t>IEA - Labor Education Program - Salaries</t>
  </si>
  <si>
    <t>IEA - Labor Education Program - Maintenance</t>
  </si>
  <si>
    <t>KLRE/KUAR - College of Professional Studies - Salaries</t>
  </si>
  <si>
    <t>KLRE/KUAR - College of Professional Studies - Maintenance</t>
  </si>
  <si>
    <t>Cable TV - Maintenance</t>
  </si>
  <si>
    <t>TOTAL PUBLIC SERVICE</t>
  </si>
  <si>
    <t>Accreditation Self-Study</t>
  </si>
  <si>
    <t>Dean College of Professional Studies - Salaries</t>
  </si>
  <si>
    <t>670510</t>
  </si>
  <si>
    <t>Dean College of Professional Studies - Maintenance</t>
  </si>
  <si>
    <t>Dean College of Education - Salaries</t>
  </si>
  <si>
    <t>Dean College of Education - Maintenance</t>
  </si>
  <si>
    <t>Dean College of Arts Humanities &amp; Social Sciences - Salaries</t>
  </si>
  <si>
    <t>Dean College of Arts Humanities &amp; Social Sciences - Maintenance</t>
  </si>
  <si>
    <t>University Festival</t>
  </si>
  <si>
    <t>Dean College of Arts Humanities &amp; Social Sciences - Fine Arts Core</t>
  </si>
  <si>
    <t>Dean Graduate School - Salaries</t>
  </si>
  <si>
    <t>Dean Graduate School - Maintenance</t>
  </si>
  <si>
    <t>Graduate School Orientation</t>
  </si>
  <si>
    <t>Student Fee Transfer - Facilities</t>
  </si>
  <si>
    <t>Writing Project - Salaries</t>
  </si>
  <si>
    <t xml:space="preserve">Physical Plant - Central Stores     </t>
  </si>
  <si>
    <t>670311</t>
  </si>
  <si>
    <t>Pepsi Income</t>
  </si>
  <si>
    <t>Basketball - Sponsorships</t>
  </si>
  <si>
    <t>Baseball - Sponsorships</t>
  </si>
  <si>
    <t>Athletic Facilities - Maintenance</t>
  </si>
  <si>
    <t>Law School Administrative Support Charge</t>
  </si>
  <si>
    <t>Library Fee</t>
  </si>
  <si>
    <t>Organized Act. &amp; Special Purpose Administrative Support</t>
  </si>
  <si>
    <t>TOTAL INSTRUCTION - COLLEGE OF ARTS HUMANITIES AND SOCIAL SCIENCES</t>
  </si>
  <si>
    <t>INSTRUCTION - SCHOOL OF LAW</t>
  </si>
  <si>
    <t>School of Law - Salaries</t>
  </si>
  <si>
    <t>Executive MBA Program</t>
  </si>
  <si>
    <t>Speech &amp; Hearing Clinic - Salaries</t>
  </si>
  <si>
    <t>TOTAL INSTRUCTION - SCHOOL OF LAW</t>
  </si>
  <si>
    <t>Biology - Salaries</t>
  </si>
  <si>
    <t>Biology - Maintenance</t>
  </si>
  <si>
    <t>EAST Lab Initiative - Salaries</t>
  </si>
  <si>
    <t>EAST Lab Initiative - Maintenance</t>
  </si>
  <si>
    <t>Support Fund - Salaries</t>
  </si>
  <si>
    <t>Library / Library Fee</t>
  </si>
  <si>
    <t>IT Certificate Program - Salaries</t>
  </si>
  <si>
    <t>Chemistry - Salaries</t>
  </si>
  <si>
    <t>Chemistry - Maintenance</t>
  </si>
  <si>
    <t>Earth Sciences - Salaries</t>
  </si>
  <si>
    <t>Earth Sciences - Maintenance</t>
  </si>
  <si>
    <t>Applied Sciences - Salaries</t>
  </si>
  <si>
    <t>Applied Sciences - Maintenance</t>
  </si>
  <si>
    <t>Mathematics - Salaries</t>
  </si>
  <si>
    <t>Mathematics - Maintenance</t>
  </si>
  <si>
    <t>INSTRUCTION - COLLEGE OF SCIENCE AND MATHEMATICS</t>
  </si>
  <si>
    <t>Innovation Fund</t>
  </si>
  <si>
    <t>Retention Initiatives</t>
  </si>
  <si>
    <t>TOTAL INSTRUCTION - COLLEGE OF SCIENCE AND MATHEMATICS</t>
  </si>
  <si>
    <t>Dean College of Science &amp; Mathematics - Salaries</t>
  </si>
  <si>
    <t>Dean College of Science &amp; Mathematics - Maintenance</t>
  </si>
  <si>
    <t>College of Science &amp; Mathematics - Reserve</t>
  </si>
  <si>
    <t>Computer Sciences - Salaries</t>
  </si>
  <si>
    <t>Doctoral Commencement</t>
  </si>
  <si>
    <t>Doctoral Commencement Expense</t>
  </si>
  <si>
    <t>Computer Sciences - Maintenance</t>
  </si>
  <si>
    <t>Nursing - Salaries</t>
  </si>
  <si>
    <t>Nursing - Maintenance</t>
  </si>
  <si>
    <t>Physics &amp; Astronomy - Salaries</t>
  </si>
  <si>
    <t>Physics &amp; Astronomy - Maintenance</t>
  </si>
  <si>
    <t>Engineering Technology - Salaries</t>
  </si>
  <si>
    <t xml:space="preserve">Public History Program </t>
  </si>
  <si>
    <t>Public History Program - Maintenance</t>
  </si>
  <si>
    <t>Engineering Technology - Maintenance</t>
  </si>
  <si>
    <t>Construction Management - Maintenance</t>
  </si>
  <si>
    <t>INSTRUCTION - OTHER</t>
  </si>
  <si>
    <t>Concurrent Enrollment - Salaries</t>
  </si>
  <si>
    <t>Concurrent Enrollment - Maintenance</t>
  </si>
  <si>
    <t>Cooperative Education - Salaries</t>
  </si>
  <si>
    <t>Cooperative Education - Maintenance</t>
  </si>
  <si>
    <t>Provost Instructional Reserve</t>
  </si>
  <si>
    <t>Early Retirement</t>
  </si>
  <si>
    <t>TOTAL INSTRUCTION - OTHER</t>
  </si>
  <si>
    <t>TOTAL INSTRUCTION</t>
  </si>
  <si>
    <t>Basic Animal Services - Salaries</t>
  </si>
  <si>
    <t>Basic Animal Services - Maintenance</t>
  </si>
  <si>
    <t>Graduate Institute of Technology Research - Salaries</t>
  </si>
  <si>
    <t>Graduate Institute of Technology Research - Maintenance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</si>
</sst>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\-"/>
    <numFmt numFmtId="167" formatCode="mm/dd/yy_)"/>
    <numFmt numFmtId="168" formatCode="_(* #,##0.000_);_(* \(#,##0.000\);_(* &quot;-&quot;??_);_(@_)"/>
    <numFmt numFmtId="169" formatCode="_(* #,##0.0_);_(* \(#,##0.0\);_(* &quot;-&quot;??_);_(@_)"/>
    <numFmt numFmtId="170" formatCode="_(* #,##0.0_);_(* \(#,##0.0\);_(* &quot;-&quot;_);_(@_)"/>
    <numFmt numFmtId="171" formatCode="_(* #,##0.00_);_(* \(#,##0.00\);_(* &quot;-&quot;_);_(@_)"/>
    <numFmt numFmtId="172" formatCode="_(* #,##0.000_);_(* \(#,##0.000\);_(* &quot;-&quot;_);_(@_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Palatino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8"/>
      <name val="Palatino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3" fontId="4" fillId="0" borderId="0" xfId="0" applyNumberFormat="1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0" borderId="1" xfId="0" applyFont="1" applyBorder="1" applyAlignment="1" applyProtection="1">
      <alignment horizontal="left"/>
      <protection/>
    </xf>
    <xf numFmtId="3" fontId="5" fillId="0" borderId="2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left"/>
      <protection/>
    </xf>
    <xf numFmtId="3" fontId="5" fillId="2" borderId="0" xfId="0" applyNumberFormat="1" applyFont="1" applyFill="1" applyBorder="1" applyAlignment="1" applyProtection="1">
      <alignment/>
      <protection locked="0"/>
    </xf>
    <xf numFmtId="3" fontId="7" fillId="2" borderId="0" xfId="0" applyNumberFormat="1" applyFont="1" applyFill="1" applyBorder="1" applyAlignment="1" applyProtection="1">
      <alignment/>
      <protection locked="0"/>
    </xf>
    <xf numFmtId="10" fontId="5" fillId="2" borderId="5" xfId="0" applyNumberFormat="1" applyFont="1" applyFill="1" applyBorder="1" applyAlignment="1" applyProtection="1">
      <alignment/>
      <protection/>
    </xf>
    <xf numFmtId="0" fontId="5" fillId="0" borderId="4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10" fontId="5" fillId="0" borderId="5" xfId="0" applyNumberFormat="1" applyFont="1" applyBorder="1" applyAlignment="1" applyProtection="1">
      <alignment/>
      <protection/>
    </xf>
    <xf numFmtId="3" fontId="5" fillId="0" borderId="6" xfId="0" applyNumberFormat="1" applyFont="1" applyBorder="1" applyAlignment="1" applyProtection="1">
      <alignment/>
      <protection locked="0"/>
    </xf>
    <xf numFmtId="10" fontId="5" fillId="0" borderId="7" xfId="0" applyNumberFormat="1" applyFont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3" fontId="5" fillId="2" borderId="0" xfId="0" applyNumberFormat="1" applyFont="1" applyFill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/>
    </xf>
    <xf numFmtId="3" fontId="5" fillId="2" borderId="6" xfId="0" applyNumberFormat="1" applyFont="1" applyFill="1" applyBorder="1" applyAlignment="1" applyProtection="1">
      <alignment/>
      <protection/>
    </xf>
    <xf numFmtId="10" fontId="5" fillId="2" borderId="7" xfId="0" applyNumberFormat="1" applyFont="1" applyFill="1" applyBorder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3" fontId="5" fillId="0" borderId="3" xfId="0" applyNumberFormat="1" applyFont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3" fontId="5" fillId="2" borderId="5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3" fontId="5" fillId="0" borderId="5" xfId="0" applyNumberFormat="1" applyFont="1" applyBorder="1" applyAlignment="1" applyProtection="1">
      <alignment/>
      <protection/>
    </xf>
    <xf numFmtId="3" fontId="5" fillId="0" borderId="7" xfId="0" applyNumberFormat="1" applyFont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3" fontId="5" fillId="2" borderId="7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165" fontId="6" fillId="0" borderId="0" xfId="15" applyNumberFormat="1" applyFont="1" applyAlignment="1">
      <alignment horizontal="right"/>
    </xf>
    <xf numFmtId="4" fontId="6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65" fontId="6" fillId="0" borderId="9" xfId="15" applyNumberFormat="1" applyFont="1" applyBorder="1" applyAlignment="1">
      <alignment horizontal="righ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15" applyNumberFormat="1" applyFont="1" applyAlignment="1">
      <alignment horizontal="centerContinuous"/>
    </xf>
    <xf numFmtId="165" fontId="5" fillId="0" borderId="0" xfId="15" applyNumberFormat="1" applyFont="1" applyAlignment="1">
      <alignment/>
    </xf>
    <xf numFmtId="0" fontId="6" fillId="0" borderId="0" xfId="0" applyFont="1" applyAlignment="1">
      <alignment horizontal="right"/>
    </xf>
    <xf numFmtId="165" fontId="6" fillId="0" borderId="0" xfId="15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0" fontId="6" fillId="0" borderId="9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41" fontId="6" fillId="0" borderId="9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165" fontId="5" fillId="3" borderId="0" xfId="0" applyNumberFormat="1" applyFont="1" applyFill="1" applyAlignment="1">
      <alignment/>
    </xf>
    <xf numFmtId="165" fontId="5" fillId="3" borderId="0" xfId="15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NumberFormat="1" applyFont="1" applyFill="1" applyAlignment="1">
      <alignment/>
    </xf>
    <xf numFmtId="41" fontId="5" fillId="0" borderId="0" xfId="0" applyNumberFormat="1" applyFont="1" applyAlignment="1">
      <alignment horizontal="centerContinuous"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65" fontId="5" fillId="0" borderId="0" xfId="15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right"/>
    </xf>
    <xf numFmtId="41" fontId="5" fillId="0" borderId="0" xfId="15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9" fontId="5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165" fontId="6" fillId="0" borderId="0" xfId="15" applyNumberFormat="1" applyFont="1" applyFill="1" applyAlignment="1">
      <alignment/>
    </xf>
    <xf numFmtId="49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4" xfId="0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10" fontId="5" fillId="0" borderId="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0" fillId="0" borderId="0" xfId="0" applyNumberFormat="1" applyAlignment="1" applyProtection="1">
      <alignment/>
      <protection/>
    </xf>
    <xf numFmtId="37" fontId="6" fillId="0" borderId="0" xfId="0" applyNumberFormat="1" applyFont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2" borderId="0" xfId="0" applyNumberFormat="1" applyFont="1" applyFill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6" xfId="0" applyNumberFormat="1" applyFont="1" applyBorder="1" applyAlignment="1" applyProtection="1">
      <alignment/>
      <protection locked="0"/>
    </xf>
    <xf numFmtId="37" fontId="5" fillId="2" borderId="6" xfId="0" applyNumberFormat="1" applyFont="1" applyFill="1" applyBorder="1" applyAlignment="1" applyProtection="1">
      <alignment/>
      <protection/>
    </xf>
    <xf numFmtId="37" fontId="0" fillId="0" borderId="0" xfId="0" applyNumberFormat="1" applyAlignment="1">
      <alignment/>
    </xf>
    <xf numFmtId="38" fontId="5" fillId="0" borderId="0" xfId="0" applyNumberFormat="1" applyFont="1" applyAlignment="1">
      <alignment/>
    </xf>
    <xf numFmtId="38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9" fontId="5" fillId="0" borderId="7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65" fontId="5" fillId="0" borderId="0" xfId="15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23800" topLeftCell="R1" activePane="topLeft" state="split"/>
      <selection pane="topLeft" activeCell="H1" sqref="H1:I65536"/>
      <selection pane="topRight" activeCell="R1" sqref="R1"/>
    </sheetView>
  </sheetViews>
  <sheetFormatPr defaultColWidth="9.75390625" defaultRowHeight="12.75"/>
  <cols>
    <col min="1" max="1" width="39.875" style="3" customWidth="1"/>
    <col min="2" max="2" width="12.25390625" style="30" customWidth="1"/>
    <col min="3" max="3" width="12.875" style="3" customWidth="1"/>
    <col min="4" max="4" width="12.25390625" style="30" customWidth="1"/>
    <col min="5" max="5" width="12.875" style="3" customWidth="1"/>
    <col min="6" max="6" width="12.25390625" style="30" customWidth="1"/>
    <col min="7" max="7" width="12.875" style="3" customWidth="1"/>
    <col min="8" max="243" width="9.75390625" style="3" customWidth="1"/>
    <col min="244" max="16384" width="9.75390625" style="3" customWidth="1"/>
  </cols>
  <sheetData>
    <row r="1" spans="1:7" ht="16.5">
      <c r="A1" s="1" t="s">
        <v>250</v>
      </c>
      <c r="B1" s="2"/>
      <c r="C1" s="1"/>
      <c r="D1" s="2"/>
      <c r="E1" s="1"/>
      <c r="F1" s="2"/>
      <c r="G1" s="1"/>
    </row>
    <row r="2" spans="1:7" ht="16.5">
      <c r="A2" s="1" t="s">
        <v>251</v>
      </c>
      <c r="B2" s="2"/>
      <c r="C2" s="1"/>
      <c r="D2" s="2"/>
      <c r="E2" s="1"/>
      <c r="F2" s="2"/>
      <c r="G2" s="1"/>
    </row>
    <row r="3" spans="1:7" ht="16.5">
      <c r="A3" s="1" t="s">
        <v>1040</v>
      </c>
      <c r="B3" s="2"/>
      <c r="C3" s="1"/>
      <c r="D3" s="2"/>
      <c r="E3" s="1"/>
      <c r="F3" s="2"/>
      <c r="G3" s="1"/>
    </row>
    <row r="4" spans="1:7" ht="16.5">
      <c r="A4" s="1"/>
      <c r="B4" s="2"/>
      <c r="C4" s="1"/>
      <c r="D4" s="2"/>
      <c r="E4" s="1"/>
      <c r="F4" s="2"/>
      <c r="G4" s="1"/>
    </row>
    <row r="5" spans="1:14" ht="13.5">
      <c r="A5" s="4"/>
      <c r="B5" s="5"/>
      <c r="C5" s="4"/>
      <c r="D5" s="5"/>
      <c r="E5" s="4"/>
      <c r="F5" s="5"/>
      <c r="G5" s="4"/>
      <c r="N5" s="3" t="s">
        <v>138</v>
      </c>
    </row>
    <row r="6" spans="1:7" ht="13.5">
      <c r="A6" s="4"/>
      <c r="B6" s="6" t="s">
        <v>648</v>
      </c>
      <c r="C6" s="7" t="s">
        <v>252</v>
      </c>
      <c r="D6" s="6" t="s">
        <v>167</v>
      </c>
      <c r="E6" s="7" t="s">
        <v>252</v>
      </c>
      <c r="F6" s="6" t="s">
        <v>1041</v>
      </c>
      <c r="G6" s="7" t="s">
        <v>252</v>
      </c>
    </row>
    <row r="7" spans="1:7" ht="13.5">
      <c r="A7" s="4"/>
      <c r="B7" s="6" t="s">
        <v>253</v>
      </c>
      <c r="C7" s="7" t="s">
        <v>254</v>
      </c>
      <c r="D7" s="6" t="s">
        <v>253</v>
      </c>
      <c r="E7" s="7" t="s">
        <v>254</v>
      </c>
      <c r="F7" s="6" t="s">
        <v>253</v>
      </c>
      <c r="G7" s="7" t="s">
        <v>254</v>
      </c>
    </row>
    <row r="8" spans="1:7" ht="13.5">
      <c r="A8" s="8" t="s">
        <v>255</v>
      </c>
      <c r="B8" s="9"/>
      <c r="C8" s="10"/>
      <c r="D8" s="9"/>
      <c r="E8" s="10"/>
      <c r="F8" s="9"/>
      <c r="G8" s="10"/>
    </row>
    <row r="9" spans="1:7" ht="13.5">
      <c r="A9" s="11" t="s">
        <v>256</v>
      </c>
      <c r="B9" s="13">
        <v>51956808</v>
      </c>
      <c r="C9" s="14">
        <f aca="true" t="shared" si="0" ref="C9:E16">B9/B$17</f>
        <v>0.3923632894678058</v>
      </c>
      <c r="D9" s="13">
        <v>56491297</v>
      </c>
      <c r="E9" s="14">
        <f t="shared" si="0"/>
        <v>0.4120172107358236</v>
      </c>
      <c r="F9" s="13">
        <f>+'E&amp;G Income'!H48</f>
        <v>59001132.665</v>
      </c>
      <c r="G9" s="14">
        <f aca="true" t="shared" si="1" ref="G9:G16">F9/F$17</f>
        <v>0.4199315524337477</v>
      </c>
    </row>
    <row r="10" spans="1:7" ht="13.5">
      <c r="A10" s="15" t="s">
        <v>257</v>
      </c>
      <c r="B10" s="16">
        <v>64793372</v>
      </c>
      <c r="C10" s="17">
        <f t="shared" si="0"/>
        <v>0.4893014323287763</v>
      </c>
      <c r="D10" s="16">
        <v>64548210</v>
      </c>
      <c r="E10" s="17">
        <f t="shared" si="0"/>
        <v>0.4707800113385642</v>
      </c>
      <c r="F10" s="16">
        <f>+'E&amp;G Income'!H61</f>
        <v>65916044</v>
      </c>
      <c r="G10" s="17">
        <f t="shared" si="1"/>
        <v>0.46914737797281947</v>
      </c>
    </row>
    <row r="11" spans="1:7" ht="13.5">
      <c r="A11" s="11" t="s">
        <v>479</v>
      </c>
      <c r="B11" s="12">
        <v>1045041</v>
      </c>
      <c r="C11" s="14">
        <f t="shared" si="0"/>
        <v>0.007891857490335535</v>
      </c>
      <c r="D11" s="12">
        <v>1072240</v>
      </c>
      <c r="E11" s="14">
        <f t="shared" si="0"/>
        <v>0.007820343265253398</v>
      </c>
      <c r="F11" s="12">
        <f>+'E&amp;G Income'!H68</f>
        <v>1141789.855</v>
      </c>
      <c r="G11" s="14">
        <f t="shared" si="1"/>
        <v>0.008126514944817012</v>
      </c>
    </row>
    <row r="12" spans="1:7" ht="13.5">
      <c r="A12" s="112" t="s">
        <v>480</v>
      </c>
      <c r="B12" s="113">
        <v>750000</v>
      </c>
      <c r="C12" s="114">
        <f t="shared" si="0"/>
        <v>0.005663790337174954</v>
      </c>
      <c r="D12" s="113">
        <v>750000</v>
      </c>
      <c r="E12" s="114">
        <f t="shared" si="0"/>
        <v>0.005470097598429501</v>
      </c>
      <c r="F12" s="113">
        <f>+'E&amp;G Income'!H72</f>
        <v>0</v>
      </c>
      <c r="G12" s="114">
        <f t="shared" si="1"/>
        <v>0</v>
      </c>
    </row>
    <row r="13" spans="1:7" ht="13.5">
      <c r="A13" s="11" t="s">
        <v>258</v>
      </c>
      <c r="B13" s="12">
        <v>953929</v>
      </c>
      <c r="C13" s="14">
        <f t="shared" si="0"/>
        <v>0.0072038051367346225</v>
      </c>
      <c r="D13" s="12">
        <v>948916</v>
      </c>
      <c r="E13" s="14">
        <f t="shared" si="0"/>
        <v>0.006920884176948438</v>
      </c>
      <c r="F13" s="12">
        <f>+'E&amp;G Income'!H83</f>
        <v>913997.409125</v>
      </c>
      <c r="G13" s="14">
        <f t="shared" si="1"/>
        <v>0.006505236994576678</v>
      </c>
    </row>
    <row r="14" spans="1:7" ht="13.5">
      <c r="A14" s="15" t="s">
        <v>259</v>
      </c>
      <c r="B14" s="18">
        <v>621525</v>
      </c>
      <c r="C14" s="19">
        <f t="shared" si="0"/>
        <v>0.0046935830524168845</v>
      </c>
      <c r="D14" s="18">
        <v>603689</v>
      </c>
      <c r="E14" s="19">
        <f t="shared" si="0"/>
        <v>0.004402983665464409</v>
      </c>
      <c r="F14" s="18">
        <f>+'E&amp;G Income'!H100</f>
        <v>549768</v>
      </c>
      <c r="G14" s="19">
        <f t="shared" si="1"/>
        <v>0.003912889791950515</v>
      </c>
    </row>
    <row r="15" spans="1:7" ht="13.5">
      <c r="A15" s="20" t="s">
        <v>260</v>
      </c>
      <c r="B15" s="12">
        <f>SUM(B9:B14)</f>
        <v>120120675</v>
      </c>
      <c r="C15" s="14">
        <f t="shared" si="0"/>
        <v>0.9071177578132441</v>
      </c>
      <c r="D15" s="12">
        <f>SUM(D9:D14)</f>
        <v>124414352</v>
      </c>
      <c r="E15" s="14">
        <f t="shared" si="0"/>
        <v>0.9074115307804835</v>
      </c>
      <c r="F15" s="12">
        <f>SUM(F9:F14)</f>
        <v>127522731.929125</v>
      </c>
      <c r="G15" s="14">
        <f t="shared" si="1"/>
        <v>0.9076235721379113</v>
      </c>
    </row>
    <row r="16" spans="1:7" ht="13.5">
      <c r="A16" s="15" t="s">
        <v>261</v>
      </c>
      <c r="B16" s="18">
        <v>12299481</v>
      </c>
      <c r="C16" s="19">
        <f t="shared" si="0"/>
        <v>0.09288224218675592</v>
      </c>
      <c r="D16" s="18">
        <v>12694719</v>
      </c>
      <c r="E16" s="19">
        <f t="shared" si="0"/>
        <v>0.09258846921951648</v>
      </c>
      <c r="F16" s="18">
        <f>+'Aux Income'!H95</f>
        <v>12979053</v>
      </c>
      <c r="G16" s="19">
        <f t="shared" si="1"/>
        <v>0.09237642786208858</v>
      </c>
    </row>
    <row r="17" spans="1:7" ht="13.5">
      <c r="A17" s="20" t="s">
        <v>263</v>
      </c>
      <c r="B17" s="21">
        <f aca="true" t="shared" si="2" ref="B17:G17">B15+B16</f>
        <v>132420156</v>
      </c>
      <c r="C17" s="14">
        <f t="shared" si="2"/>
        <v>1</v>
      </c>
      <c r="D17" s="21">
        <f t="shared" si="2"/>
        <v>137109071</v>
      </c>
      <c r="E17" s="14">
        <f t="shared" si="2"/>
        <v>1</v>
      </c>
      <c r="F17" s="21">
        <f t="shared" si="2"/>
        <v>140501784.929125</v>
      </c>
      <c r="G17" s="14">
        <f t="shared" si="2"/>
        <v>0.9999999999999999</v>
      </c>
    </row>
    <row r="18" spans="1:7" ht="13.5">
      <c r="A18" s="22"/>
      <c r="B18" s="23"/>
      <c r="C18" s="17"/>
      <c r="D18" s="23"/>
      <c r="E18" s="17"/>
      <c r="F18" s="23"/>
      <c r="G18" s="17"/>
    </row>
    <row r="19" spans="1:7" ht="13.5">
      <c r="A19" s="24" t="s">
        <v>264</v>
      </c>
      <c r="B19" s="23"/>
      <c r="C19" s="17"/>
      <c r="D19" s="23"/>
      <c r="E19" s="17"/>
      <c r="F19" s="23"/>
      <c r="G19" s="17"/>
    </row>
    <row r="20" spans="1:7" ht="13.5">
      <c r="A20" s="11" t="s">
        <v>265</v>
      </c>
      <c r="B20" s="12">
        <v>54654381</v>
      </c>
      <c r="C20" s="14">
        <f aca="true" t="shared" si="3" ref="C20:E29">B20/B$32</f>
        <v>0.4127346066561045</v>
      </c>
      <c r="D20" s="12">
        <v>57328783</v>
      </c>
      <c r="E20" s="14">
        <f t="shared" si="3"/>
        <v>0.4181253842789147</v>
      </c>
      <c r="F20" s="12">
        <f>+'E&amp;G Allocation'!H176</f>
        <v>56693589.225625</v>
      </c>
      <c r="G20" s="14">
        <f aca="true" t="shared" si="4" ref="G20:G29">F20/F$32</f>
        <v>0.4035079631227819</v>
      </c>
    </row>
    <row r="21" spans="1:7" ht="13.5">
      <c r="A21" s="15" t="s">
        <v>266</v>
      </c>
      <c r="B21" s="16">
        <v>3472511</v>
      </c>
      <c r="C21" s="17">
        <f t="shared" si="3"/>
        <v>0.026223432330044982</v>
      </c>
      <c r="D21" s="16">
        <v>3524698</v>
      </c>
      <c r="E21" s="17">
        <f t="shared" si="3"/>
        <v>0.025707256086652357</v>
      </c>
      <c r="F21" s="16">
        <f>+'E&amp;G Allocation'!H197</f>
        <v>3756295.4427000005</v>
      </c>
      <c r="G21" s="17">
        <f t="shared" si="4"/>
        <v>0.026734859155577766</v>
      </c>
    </row>
    <row r="22" spans="1:7" ht="13.5">
      <c r="A22" s="11" t="s">
        <v>267</v>
      </c>
      <c r="B22" s="12">
        <v>2990904</v>
      </c>
      <c r="C22" s="14">
        <f t="shared" si="3"/>
        <v>0.02258647089949056</v>
      </c>
      <c r="D22" s="12">
        <v>3019034</v>
      </c>
      <c r="E22" s="14">
        <f t="shared" si="3"/>
        <v>0.02201921417730268</v>
      </c>
      <c r="F22" s="12">
        <f>+'E&amp;G Allocation'!H225</f>
        <v>2989450.2652999996</v>
      </c>
      <c r="G22" s="14">
        <f t="shared" si="4"/>
        <v>0.021276955717293707</v>
      </c>
    </row>
    <row r="23" spans="1:7" ht="13.5">
      <c r="A23" s="15" t="s">
        <v>268</v>
      </c>
      <c r="B23" s="16">
        <v>17090170</v>
      </c>
      <c r="C23" s="17">
        <f t="shared" si="3"/>
        <v>0.1290601862755697</v>
      </c>
      <c r="D23" s="16">
        <v>17400685</v>
      </c>
      <c r="E23" s="17">
        <f t="shared" si="3"/>
        <v>0.12691126030603767</v>
      </c>
      <c r="F23" s="16">
        <f>+'E&amp;G Allocation'!H296</f>
        <v>18534465.882770002</v>
      </c>
      <c r="G23" s="17">
        <f t="shared" si="4"/>
        <v>0.1319162303547517</v>
      </c>
    </row>
    <row r="24" spans="1:7" ht="13.5">
      <c r="A24" s="11" t="s">
        <v>269</v>
      </c>
      <c r="B24" s="12">
        <v>5634117</v>
      </c>
      <c r="C24" s="14">
        <f t="shared" si="3"/>
        <v>0.04254727656415085</v>
      </c>
      <c r="D24" s="12">
        <v>6120280</v>
      </c>
      <c r="E24" s="14">
        <f t="shared" si="3"/>
        <v>0.044638038572954813</v>
      </c>
      <c r="F24" s="12">
        <f>+'E&amp;G Allocation'!H349</f>
        <v>6193250.0331999995</v>
      </c>
      <c r="G24" s="14">
        <f t="shared" si="4"/>
        <v>0.04407951128409234</v>
      </c>
    </row>
    <row r="25" spans="1:7" ht="13.5">
      <c r="A25" s="15" t="s">
        <v>130</v>
      </c>
      <c r="B25" s="16">
        <v>11405057</v>
      </c>
      <c r="C25" s="17">
        <f t="shared" si="3"/>
        <v>0.08612780217537276</v>
      </c>
      <c r="D25" s="16">
        <v>11470230</v>
      </c>
      <c r="E25" s="17">
        <f t="shared" si="3"/>
        <v>0.08365770343524535</v>
      </c>
      <c r="F25" s="16">
        <f>+'E&amp;G Allocation'!H430</f>
        <v>11644524.83465</v>
      </c>
      <c r="G25" s="17">
        <f t="shared" si="4"/>
        <v>0.08287812716995026</v>
      </c>
    </row>
    <row r="26" spans="1:10" ht="13.5">
      <c r="A26" s="11" t="s">
        <v>131</v>
      </c>
      <c r="B26" s="12">
        <v>9988829</v>
      </c>
      <c r="C26" s="14">
        <f t="shared" si="3"/>
        <v>0.07543284422652394</v>
      </c>
      <c r="D26" s="12">
        <v>9807066</v>
      </c>
      <c r="E26" s="14">
        <f t="shared" si="3"/>
        <v>0.07152747756565282</v>
      </c>
      <c r="F26" s="12">
        <f>+'E&amp;G Allocation'!H454</f>
        <v>10845486.133</v>
      </c>
      <c r="G26" s="14">
        <f t="shared" si="4"/>
        <v>0.07719109123938099</v>
      </c>
      <c r="J26" s="30"/>
    </row>
    <row r="27" spans="1:7" ht="13.5">
      <c r="A27" s="15" t="s">
        <v>132</v>
      </c>
      <c r="B27" s="16">
        <v>8210048</v>
      </c>
      <c r="C27" s="17">
        <f t="shared" si="3"/>
        <v>0.061999987373523406</v>
      </c>
      <c r="D27" s="16">
        <v>8782950</v>
      </c>
      <c r="E27" s="17">
        <f t="shared" si="3"/>
        <v>0.06405812493616853</v>
      </c>
      <c r="F27" s="16">
        <f>+'E&amp;G Allocation'!H477</f>
        <v>9165721</v>
      </c>
      <c r="G27" s="17">
        <f t="shared" si="4"/>
        <v>0.06523561943737449</v>
      </c>
    </row>
    <row r="28" spans="1:7" ht="13.5">
      <c r="A28" s="11" t="s">
        <v>133</v>
      </c>
      <c r="B28" s="12">
        <v>3739670</v>
      </c>
      <c r="C28" s="14">
        <f t="shared" si="3"/>
        <v>0.028240942413630746</v>
      </c>
      <c r="D28" s="12">
        <v>3790094</v>
      </c>
      <c r="E28" s="14">
        <f t="shared" si="3"/>
        <v>0.027642912116296083</v>
      </c>
      <c r="F28" s="12">
        <f>+'E&amp;G Allocation'!H505</f>
        <v>3655113</v>
      </c>
      <c r="G28" s="14">
        <f t="shared" si="4"/>
        <v>0.026014708572146175</v>
      </c>
    </row>
    <row r="29" spans="1:7" ht="13.5">
      <c r="A29" s="15" t="s">
        <v>134</v>
      </c>
      <c r="B29" s="18">
        <v>2934988</v>
      </c>
      <c r="C29" s="19">
        <f t="shared" si="3"/>
        <v>0.022164208898832593</v>
      </c>
      <c r="D29" s="18">
        <v>3170532</v>
      </c>
      <c r="E29" s="19">
        <f t="shared" si="3"/>
        <v>0.02312415930525851</v>
      </c>
      <c r="F29" s="18">
        <f>+'E&amp;G Allocation'!H498</f>
        <v>4044836.68</v>
      </c>
      <c r="G29" s="19">
        <f t="shared" si="4"/>
        <v>0.02878850734631933</v>
      </c>
    </row>
    <row r="30" spans="1:7" ht="13.5">
      <c r="A30" s="20" t="s">
        <v>260</v>
      </c>
      <c r="B30" s="21">
        <f aca="true" t="shared" si="5" ref="B30:G30">SUM(B20:B29)</f>
        <v>120120675</v>
      </c>
      <c r="C30" s="14">
        <f t="shared" si="5"/>
        <v>0.907117757813244</v>
      </c>
      <c r="D30" s="21">
        <f t="shared" si="5"/>
        <v>124414352</v>
      </c>
      <c r="E30" s="14">
        <f t="shared" si="5"/>
        <v>0.9074115307804834</v>
      </c>
      <c r="F30" s="21">
        <f>SUM(F20:F29)</f>
        <v>127522732.497245</v>
      </c>
      <c r="G30" s="14">
        <f t="shared" si="5"/>
        <v>0.9076235733996687</v>
      </c>
    </row>
    <row r="31" spans="1:7" ht="13.5">
      <c r="A31" s="15" t="s">
        <v>261</v>
      </c>
      <c r="B31" s="18">
        <v>12299481</v>
      </c>
      <c r="C31" s="19">
        <f>B31/B$32</f>
        <v>0.09288224218675592</v>
      </c>
      <c r="D31" s="18">
        <v>12694719</v>
      </c>
      <c r="E31" s="19">
        <f>D31/D$32</f>
        <v>0.09258846921951648</v>
      </c>
      <c r="F31" s="18">
        <f>+'Aux Allocation'!H115</f>
        <v>12979052.8625</v>
      </c>
      <c r="G31" s="19">
        <f>F31/F$32</f>
        <v>0.09237642660033141</v>
      </c>
    </row>
    <row r="32" spans="1:7" ht="13.5">
      <c r="A32" s="25" t="s">
        <v>135</v>
      </c>
      <c r="B32" s="26">
        <f>SUM(B30:B31)</f>
        <v>132420156</v>
      </c>
      <c r="C32" s="27">
        <f>C30+C31</f>
        <v>0.9999999999999999</v>
      </c>
      <c r="D32" s="26">
        <f>SUM(D30:D31)</f>
        <v>137109071</v>
      </c>
      <c r="E32" s="27">
        <f>E30+E31</f>
        <v>0.9999999999999999</v>
      </c>
      <c r="F32" s="26">
        <f>SUM(F30:F31)</f>
        <v>140501785.359745</v>
      </c>
      <c r="G32" s="27">
        <f>G30+G31</f>
        <v>1</v>
      </c>
    </row>
    <row r="34" spans="1:7" ht="13.5">
      <c r="A34" s="4"/>
      <c r="B34" s="5"/>
      <c r="C34" s="4"/>
      <c r="D34" s="5"/>
      <c r="E34" s="4"/>
      <c r="F34" s="5"/>
      <c r="G34" s="4"/>
    </row>
    <row r="35" spans="1:7" ht="13.5">
      <c r="A35" s="4"/>
      <c r="B35" s="5"/>
      <c r="C35" s="28"/>
      <c r="D35" s="5"/>
      <c r="E35" s="28"/>
      <c r="F35" s="5"/>
      <c r="G35" s="28"/>
    </row>
    <row r="36" spans="2:7" ht="13.5">
      <c r="B36" s="5"/>
      <c r="C36" s="29"/>
      <c r="D36" s="5"/>
      <c r="E36" s="29"/>
      <c r="F36" s="5"/>
      <c r="G36" s="29"/>
    </row>
    <row r="37" spans="2:7" ht="13.5">
      <c r="B37" s="5"/>
      <c r="C37" s="29"/>
      <c r="D37" s="5"/>
      <c r="E37" s="29"/>
      <c r="F37" s="5"/>
      <c r="G37" s="29"/>
    </row>
    <row r="38" spans="2:7" ht="13.5">
      <c r="B38" s="5"/>
      <c r="C38" s="29"/>
      <c r="D38" s="5"/>
      <c r="E38" s="29"/>
      <c r="F38" s="5"/>
      <c r="G38" s="29"/>
    </row>
    <row r="39" spans="2:7" ht="13.5">
      <c r="B39" s="5"/>
      <c r="C39" s="4"/>
      <c r="D39" s="5"/>
      <c r="E39" s="4"/>
      <c r="F39" s="5"/>
      <c r="G39" s="4"/>
    </row>
    <row r="40" spans="2:7" ht="13.5">
      <c r="B40" s="5"/>
      <c r="C40" s="4"/>
      <c r="D40" s="5"/>
      <c r="E40" s="4"/>
      <c r="F40" s="5"/>
      <c r="G40" s="4"/>
    </row>
  </sheetData>
  <printOptions/>
  <pageMargins left="0.75" right="0.75" top="1" bottom="1" header="0.5" footer="0.5"/>
  <pageSetup horizontalDpi="600" verticalDpi="600" orientation="landscape" scale="87"/>
  <headerFooter alignWithMargins="0">
    <oddFooter>&amp;CPage S-1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21" sqref="G21"/>
    </sheetView>
  </sheetViews>
  <sheetFormatPr defaultColWidth="9.75390625" defaultRowHeight="12.75"/>
  <cols>
    <col min="1" max="1" width="2.00390625" style="0" customWidth="1"/>
    <col min="2" max="2" width="35.75390625" style="0" customWidth="1"/>
    <col min="3" max="4" width="11.75390625" style="46" customWidth="1"/>
    <col min="5" max="5" width="13.625" style="46" bestFit="1" customWidth="1"/>
    <col min="6" max="6" width="11.75390625" style="46" customWidth="1"/>
    <col min="7" max="7" width="11.75390625" style="123" customWidth="1"/>
    <col min="8" max="8" width="12.375" style="46" bestFit="1" customWidth="1"/>
  </cols>
  <sheetData>
    <row r="1" spans="1:8" ht="16.5">
      <c r="A1" s="1" t="s">
        <v>250</v>
      </c>
      <c r="B1" s="1"/>
      <c r="C1" s="2"/>
      <c r="D1" s="2"/>
      <c r="E1" s="2"/>
      <c r="F1" s="2"/>
      <c r="G1" s="115"/>
      <c r="H1" s="2"/>
    </row>
    <row r="2" spans="1:8" ht="16.5">
      <c r="A2" s="1" t="s">
        <v>137</v>
      </c>
      <c r="B2" s="1"/>
      <c r="C2" s="2"/>
      <c r="D2" s="2"/>
      <c r="E2" s="2"/>
      <c r="F2" s="2"/>
      <c r="G2" s="115"/>
      <c r="H2" s="2"/>
    </row>
    <row r="3" spans="1:8" ht="16.5">
      <c r="A3" s="1" t="s">
        <v>1040</v>
      </c>
      <c r="B3" s="1"/>
      <c r="C3" s="2"/>
      <c r="D3" s="2"/>
      <c r="E3" s="2"/>
      <c r="F3" s="2"/>
      <c r="G3" s="115"/>
      <c r="H3" s="2"/>
    </row>
    <row r="4" spans="1:8" ht="16.5">
      <c r="A4" s="31"/>
      <c r="B4" s="31"/>
      <c r="C4" s="2"/>
      <c r="D4" s="2"/>
      <c r="E4" s="2"/>
      <c r="F4" s="2"/>
      <c r="G4" s="115"/>
      <c r="H4" s="2"/>
    </row>
    <row r="5" spans="1:8" ht="12.75">
      <c r="A5" s="32" t="s">
        <v>138</v>
      </c>
      <c r="B5" s="32"/>
      <c r="C5" s="33"/>
      <c r="D5" s="33"/>
      <c r="E5" s="33"/>
      <c r="F5" s="33"/>
      <c r="G5" s="116"/>
      <c r="H5" s="33"/>
    </row>
    <row r="6" spans="1:8" ht="13.5">
      <c r="A6" s="4"/>
      <c r="B6" s="4"/>
      <c r="C6" s="6" t="s">
        <v>139</v>
      </c>
      <c r="D6" s="6" t="s">
        <v>140</v>
      </c>
      <c r="E6" s="6"/>
      <c r="F6" s="6" t="s">
        <v>143</v>
      </c>
      <c r="G6" s="117"/>
      <c r="H6" s="6"/>
    </row>
    <row r="7" spans="1:8" ht="13.5">
      <c r="A7" s="4"/>
      <c r="B7" s="4"/>
      <c r="C7" s="6" t="s">
        <v>144</v>
      </c>
      <c r="D7" s="6" t="s">
        <v>145</v>
      </c>
      <c r="E7" s="6" t="s">
        <v>146</v>
      </c>
      <c r="F7" s="6" t="s">
        <v>147</v>
      </c>
      <c r="G7" s="117" t="s">
        <v>148</v>
      </c>
      <c r="H7" s="6" t="s">
        <v>149</v>
      </c>
    </row>
    <row r="8" spans="1:8" ht="13.5">
      <c r="A8" s="8" t="s">
        <v>264</v>
      </c>
      <c r="B8" s="34"/>
      <c r="C8" s="9"/>
      <c r="D8" s="9"/>
      <c r="E8" s="9"/>
      <c r="F8" s="9"/>
      <c r="G8" s="118"/>
      <c r="H8" s="35"/>
    </row>
    <row r="9" spans="1:8" ht="13.5">
      <c r="A9" s="36"/>
      <c r="B9" s="37" t="s">
        <v>150</v>
      </c>
      <c r="C9" s="12">
        <v>42277283</v>
      </c>
      <c r="D9" s="12">
        <v>9315793</v>
      </c>
      <c r="E9" s="12">
        <v>5100513</v>
      </c>
      <c r="F9" s="12"/>
      <c r="G9" s="119"/>
      <c r="H9" s="38">
        <f aca="true" t="shared" si="0" ref="H9:H18">SUM(C9:G9)</f>
        <v>56693589</v>
      </c>
    </row>
    <row r="10" spans="1:8" ht="13.5">
      <c r="A10" s="39"/>
      <c r="B10" s="40" t="s">
        <v>151</v>
      </c>
      <c r="C10" s="16">
        <v>2808354</v>
      </c>
      <c r="D10" s="16">
        <v>472751</v>
      </c>
      <c r="E10" s="16">
        <v>475190</v>
      </c>
      <c r="F10" s="16"/>
      <c r="G10" s="120"/>
      <c r="H10" s="41">
        <f t="shared" si="0"/>
        <v>3756295</v>
      </c>
    </row>
    <row r="11" spans="1:8" ht="13.5">
      <c r="A11" s="36"/>
      <c r="B11" s="37" t="s">
        <v>152</v>
      </c>
      <c r="C11" s="12">
        <v>2022264</v>
      </c>
      <c r="D11" s="12">
        <v>495228</v>
      </c>
      <c r="E11" s="12">
        <v>471958</v>
      </c>
      <c r="F11" s="12"/>
      <c r="G11" s="119"/>
      <c r="H11" s="38">
        <f t="shared" si="0"/>
        <v>2989450</v>
      </c>
    </row>
    <row r="12" spans="1:8" ht="13.5">
      <c r="A12" s="39"/>
      <c r="B12" s="40" t="s">
        <v>153</v>
      </c>
      <c r="C12" s="16">
        <v>8341379</v>
      </c>
      <c r="D12" s="16">
        <v>1775586</v>
      </c>
      <c r="E12" s="16">
        <v>5651208</v>
      </c>
      <c r="F12" s="16"/>
      <c r="G12" s="120">
        <v>2766293</v>
      </c>
      <c r="H12" s="41">
        <f t="shared" si="0"/>
        <v>18534466</v>
      </c>
    </row>
    <row r="13" spans="1:8" ht="13.5">
      <c r="A13" s="36"/>
      <c r="B13" s="37" t="s">
        <v>154</v>
      </c>
      <c r="C13" s="12">
        <v>4130601</v>
      </c>
      <c r="D13" s="12">
        <v>993806</v>
      </c>
      <c r="E13" s="12">
        <v>1068843</v>
      </c>
      <c r="F13" s="12"/>
      <c r="G13" s="119"/>
      <c r="H13" s="38">
        <f t="shared" si="0"/>
        <v>6193250</v>
      </c>
    </row>
    <row r="14" spans="1:8" ht="13.5">
      <c r="A14" s="39"/>
      <c r="B14" s="40" t="s">
        <v>155</v>
      </c>
      <c r="C14" s="16">
        <v>8809600</v>
      </c>
      <c r="D14" s="16">
        <v>3281229</v>
      </c>
      <c r="E14" s="16">
        <v>2319989</v>
      </c>
      <c r="F14" s="16"/>
      <c r="G14" s="120">
        <v>-2766293</v>
      </c>
      <c r="H14" s="41">
        <f t="shared" si="0"/>
        <v>11644525</v>
      </c>
    </row>
    <row r="15" spans="1:8" ht="13.5">
      <c r="A15" s="36"/>
      <c r="B15" s="37" t="s">
        <v>156</v>
      </c>
      <c r="C15" s="12">
        <v>4460565</v>
      </c>
      <c r="D15" s="12">
        <v>1214807</v>
      </c>
      <c r="E15" s="12">
        <v>5170114</v>
      </c>
      <c r="F15" s="12"/>
      <c r="G15" s="119"/>
      <c r="H15" s="38">
        <f t="shared" si="0"/>
        <v>10845486</v>
      </c>
    </row>
    <row r="16" spans="1:8" ht="13.5">
      <c r="A16" s="39"/>
      <c r="B16" s="40" t="s">
        <v>158</v>
      </c>
      <c r="C16" s="16"/>
      <c r="D16" s="16"/>
      <c r="E16" s="16"/>
      <c r="F16" s="16"/>
      <c r="G16" s="120">
        <v>9165721</v>
      </c>
      <c r="H16" s="41">
        <f t="shared" si="0"/>
        <v>9165721</v>
      </c>
    </row>
    <row r="17" spans="1:8" ht="13.5">
      <c r="A17" s="36"/>
      <c r="B17" s="37" t="s">
        <v>159</v>
      </c>
      <c r="C17" s="12"/>
      <c r="D17" s="12"/>
      <c r="E17" s="12"/>
      <c r="F17" s="12">
        <v>3655113</v>
      </c>
      <c r="G17" s="119"/>
      <c r="H17" s="38">
        <f t="shared" si="0"/>
        <v>3655113</v>
      </c>
    </row>
    <row r="18" spans="1:8" ht="13.5">
      <c r="A18" s="39"/>
      <c r="B18" s="40" t="s">
        <v>160</v>
      </c>
      <c r="C18" s="18">
        <v>170672</v>
      </c>
      <c r="D18" s="18">
        <v>32428</v>
      </c>
      <c r="E18" s="18">
        <f>962105+1141896+339123</f>
        <v>2443124</v>
      </c>
      <c r="F18" s="18"/>
      <c r="G18" s="121">
        <v>1398613</v>
      </c>
      <c r="H18" s="42">
        <f t="shared" si="0"/>
        <v>4044837</v>
      </c>
    </row>
    <row r="19" spans="1:8" ht="13.5">
      <c r="A19" s="20" t="s">
        <v>260</v>
      </c>
      <c r="B19" s="43"/>
      <c r="C19" s="12">
        <f>SUM(C9:C18)</f>
        <v>73020718</v>
      </c>
      <c r="D19" s="12">
        <f>SUM(D9:D18)</f>
        <v>17581628</v>
      </c>
      <c r="E19" s="12">
        <f>SUM(E9:E18)</f>
        <v>22700939</v>
      </c>
      <c r="F19" s="12">
        <f>SUM(F9:F18)</f>
        <v>3655113</v>
      </c>
      <c r="G19" s="12">
        <f>SUM(G9:G18)</f>
        <v>10564334</v>
      </c>
      <c r="H19" s="38">
        <f>SUM(C19:G19)</f>
        <v>127522732</v>
      </c>
    </row>
    <row r="20" spans="1:8" ht="13.5">
      <c r="A20" s="39"/>
      <c r="B20" s="40" t="s">
        <v>161</v>
      </c>
      <c r="C20" s="18">
        <v>3739389</v>
      </c>
      <c r="D20" s="18">
        <v>797471</v>
      </c>
      <c r="E20" s="18">
        <v>5033392</v>
      </c>
      <c r="F20" s="18">
        <v>1752528</v>
      </c>
      <c r="G20" s="121">
        <f>1628416+27857</f>
        <v>1656273</v>
      </c>
      <c r="H20" s="42">
        <f>SUM(C20:G20)</f>
        <v>12979053</v>
      </c>
    </row>
    <row r="21" spans="1:8" ht="13.5">
      <c r="A21" s="25" t="s">
        <v>135</v>
      </c>
      <c r="B21" s="44"/>
      <c r="C21" s="26">
        <f aca="true" t="shared" si="1" ref="C21:H21">SUM(C19:C20)</f>
        <v>76760107</v>
      </c>
      <c r="D21" s="26">
        <f t="shared" si="1"/>
        <v>18379099</v>
      </c>
      <c r="E21" s="26">
        <f t="shared" si="1"/>
        <v>27734331</v>
      </c>
      <c r="F21" s="26">
        <f t="shared" si="1"/>
        <v>5407641</v>
      </c>
      <c r="G21" s="122">
        <f t="shared" si="1"/>
        <v>12220607</v>
      </c>
      <c r="H21" s="45">
        <f t="shared" si="1"/>
        <v>140501785</v>
      </c>
    </row>
  </sheetData>
  <printOptions/>
  <pageMargins left="0.75" right="0.75" top="1" bottom="1" header="0.5" footer="0.5"/>
  <pageSetup horizontalDpi="600" verticalDpi="600" orientation="landscape"/>
  <headerFooter alignWithMargins="0">
    <oddFooter>&amp;CPage S-2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38"/>
  <sheetViews>
    <sheetView zoomScaleSheetLayoutView="100" workbookViewId="0" topLeftCell="A1">
      <selection activeCell="H26" sqref="H26"/>
    </sheetView>
  </sheetViews>
  <sheetFormatPr defaultColWidth="10.75390625" defaultRowHeight="12.75"/>
  <cols>
    <col min="1" max="1" width="10.75390625" style="3" customWidth="1"/>
    <col min="2" max="2" width="10.75390625" style="91" customWidth="1"/>
    <col min="3" max="4" width="10.75390625" style="3" customWidth="1"/>
    <col min="5" max="5" width="3.875" style="3" customWidth="1"/>
    <col min="6" max="6" width="64.75390625" style="3" customWidth="1"/>
    <col min="7" max="8" width="14.75390625" style="55" customWidth="1"/>
    <col min="9" max="9" width="10.75390625" style="30" customWidth="1"/>
    <col min="10" max="16384" width="10.75390625" style="3" customWidth="1"/>
  </cols>
  <sheetData>
    <row r="1" spans="1:8" ht="13.5">
      <c r="A1" s="47" t="s">
        <v>162</v>
      </c>
      <c r="E1" s="47"/>
      <c r="G1" s="48" t="s">
        <v>661</v>
      </c>
      <c r="H1" s="48" t="s">
        <v>1042</v>
      </c>
    </row>
    <row r="2" spans="1:8" ht="15" thickBot="1">
      <c r="A2" s="49" t="s">
        <v>163</v>
      </c>
      <c r="B2" s="49"/>
      <c r="C2" s="49"/>
      <c r="D2" s="49"/>
      <c r="E2" s="49"/>
      <c r="F2" s="50"/>
      <c r="G2" s="51" t="s">
        <v>164</v>
      </c>
      <c r="H2" s="51" t="s">
        <v>164</v>
      </c>
    </row>
    <row r="3" spans="1:8" ht="13.5">
      <c r="A3" s="65" t="s">
        <v>87</v>
      </c>
      <c r="B3" s="107" t="s">
        <v>88</v>
      </c>
      <c r="C3" s="65" t="s">
        <v>89</v>
      </c>
      <c r="D3" s="65" t="s">
        <v>90</v>
      </c>
      <c r="E3" s="53"/>
      <c r="F3" s="52" t="s">
        <v>168</v>
      </c>
      <c r="G3" s="54"/>
      <c r="H3" s="54"/>
    </row>
    <row r="4" spans="1:8" ht="13.5">
      <c r="A4" s="60">
        <v>110000</v>
      </c>
      <c r="B4" s="111">
        <v>620210</v>
      </c>
      <c r="C4" s="60">
        <v>610000</v>
      </c>
      <c r="D4" s="60">
        <v>401100</v>
      </c>
      <c r="F4" s="3" t="s">
        <v>169</v>
      </c>
      <c r="G4" s="55">
        <v>1268116</v>
      </c>
      <c r="H4" s="55">
        <v>1270117.915</v>
      </c>
    </row>
    <row r="5" spans="1:8" ht="13.5">
      <c r="A5" s="60">
        <v>110000</v>
      </c>
      <c r="B5" s="111">
        <v>620210</v>
      </c>
      <c r="C5" s="60">
        <v>710000</v>
      </c>
      <c r="D5" s="60">
        <v>401100</v>
      </c>
      <c r="F5" s="3" t="s">
        <v>75</v>
      </c>
      <c r="G5" s="55">
        <v>14314</v>
      </c>
      <c r="H5" s="55">
        <v>14314</v>
      </c>
    </row>
    <row r="6" spans="1:8" ht="13.5">
      <c r="A6" s="60">
        <v>110000</v>
      </c>
      <c r="B6" s="111">
        <v>620310</v>
      </c>
      <c r="C6" s="60">
        <v>610000</v>
      </c>
      <c r="D6" s="60">
        <v>401100</v>
      </c>
      <c r="F6" s="3" t="s">
        <v>82</v>
      </c>
      <c r="G6" s="55">
        <v>65928</v>
      </c>
      <c r="H6" s="55">
        <v>51856.3552</v>
      </c>
    </row>
    <row r="7" spans="1:8" ht="13.5">
      <c r="A7" s="60">
        <v>110000</v>
      </c>
      <c r="B7" s="111">
        <v>620310</v>
      </c>
      <c r="C7" s="60">
        <v>710000</v>
      </c>
      <c r="D7" s="60">
        <v>401100</v>
      </c>
      <c r="F7" s="3" t="s">
        <v>83</v>
      </c>
      <c r="G7" s="55">
        <v>20038</v>
      </c>
      <c r="H7" s="55">
        <v>20038</v>
      </c>
    </row>
    <row r="8" spans="1:8" ht="13.5">
      <c r="A8" s="60">
        <v>110000</v>
      </c>
      <c r="B8" s="111">
        <v>620410</v>
      </c>
      <c r="C8" s="60">
        <v>610000</v>
      </c>
      <c r="D8" s="60">
        <v>401100</v>
      </c>
      <c r="F8" s="3" t="s">
        <v>76</v>
      </c>
      <c r="G8" s="55">
        <v>1418126</v>
      </c>
      <c r="H8" s="55">
        <v>1461569.52</v>
      </c>
    </row>
    <row r="9" spans="1:8" ht="13.5">
      <c r="A9" s="60">
        <v>110000</v>
      </c>
      <c r="B9" s="111">
        <v>620410</v>
      </c>
      <c r="C9" s="60">
        <v>710000</v>
      </c>
      <c r="D9" s="60">
        <v>401100</v>
      </c>
      <c r="F9" s="3" t="s">
        <v>77</v>
      </c>
      <c r="G9" s="55">
        <v>18918</v>
      </c>
      <c r="H9" s="55">
        <v>18918</v>
      </c>
    </row>
    <row r="10" spans="1:8" ht="13.5">
      <c r="A10" s="60">
        <v>110000</v>
      </c>
      <c r="B10" s="111">
        <v>620610</v>
      </c>
      <c r="C10" s="60">
        <v>610000</v>
      </c>
      <c r="D10" s="60">
        <v>401100</v>
      </c>
      <c r="F10" s="3" t="s">
        <v>78</v>
      </c>
      <c r="G10" s="55">
        <v>2125016</v>
      </c>
      <c r="H10" s="55">
        <v>2008061.55</v>
      </c>
    </row>
    <row r="11" spans="1:8" ht="13.5">
      <c r="A11" s="60">
        <v>110000</v>
      </c>
      <c r="B11" s="111">
        <v>620610</v>
      </c>
      <c r="C11" s="60">
        <v>710000</v>
      </c>
      <c r="D11" s="60">
        <v>401100</v>
      </c>
      <c r="F11" s="3" t="s">
        <v>79</v>
      </c>
      <c r="G11" s="55">
        <v>24838</v>
      </c>
      <c r="H11" s="55">
        <v>24838</v>
      </c>
    </row>
    <row r="12" spans="1:8" ht="13.5">
      <c r="A12" s="60">
        <v>110000</v>
      </c>
      <c r="B12" s="111">
        <v>620710</v>
      </c>
      <c r="C12" s="60">
        <v>610000</v>
      </c>
      <c r="D12" s="60">
        <v>401100</v>
      </c>
      <c r="F12" s="3" t="s">
        <v>80</v>
      </c>
      <c r="G12" s="55">
        <v>474358</v>
      </c>
      <c r="H12" s="55">
        <v>557168.3875</v>
      </c>
    </row>
    <row r="13" spans="1:8" ht="13.5">
      <c r="A13" s="60">
        <v>110000</v>
      </c>
      <c r="B13" s="111">
        <v>620710</v>
      </c>
      <c r="C13" s="60">
        <v>710000</v>
      </c>
      <c r="D13" s="60">
        <v>401100</v>
      </c>
      <c r="F13" s="3" t="s">
        <v>81</v>
      </c>
      <c r="G13" s="55">
        <v>11346</v>
      </c>
      <c r="H13" s="55">
        <v>11346</v>
      </c>
    </row>
    <row r="14" spans="1:8" ht="13.5">
      <c r="A14" s="60">
        <v>110000</v>
      </c>
      <c r="B14" s="3">
        <v>620000</v>
      </c>
      <c r="C14" s="60">
        <v>799999</v>
      </c>
      <c r="D14" s="108">
        <v>401100</v>
      </c>
      <c r="F14" s="3" t="s">
        <v>124</v>
      </c>
      <c r="G14" s="55">
        <v>478840</v>
      </c>
      <c r="H14" s="55">
        <v>478839.74</v>
      </c>
    </row>
    <row r="15" spans="1:8" ht="13.5">
      <c r="A15" s="60">
        <v>110000</v>
      </c>
      <c r="B15" s="3">
        <v>620000</v>
      </c>
      <c r="C15" s="60">
        <v>710000</v>
      </c>
      <c r="D15" s="108">
        <v>401100</v>
      </c>
      <c r="F15" s="3" t="s">
        <v>502</v>
      </c>
      <c r="G15" s="55">
        <v>0</v>
      </c>
      <c r="H15" s="55">
        <v>14000</v>
      </c>
    </row>
    <row r="16" spans="1:8" ht="13.5">
      <c r="A16" s="60">
        <v>110000</v>
      </c>
      <c r="B16" s="3">
        <v>620000</v>
      </c>
      <c r="C16" s="60">
        <v>710000</v>
      </c>
      <c r="D16" s="108">
        <v>401100</v>
      </c>
      <c r="F16" s="3" t="s">
        <v>123</v>
      </c>
      <c r="G16" s="55">
        <v>223287</v>
      </c>
      <c r="H16" s="55">
        <v>228921</v>
      </c>
    </row>
    <row r="17" spans="1:8" ht="13.5">
      <c r="A17" s="60"/>
      <c r="B17" s="110"/>
      <c r="C17" s="60"/>
      <c r="D17" s="60"/>
      <c r="F17" s="56" t="s">
        <v>84</v>
      </c>
      <c r="G17" s="57">
        <f>SUM(G4:G16)-1</f>
        <v>6143124</v>
      </c>
      <c r="H17" s="57">
        <v>6159988.467700001</v>
      </c>
    </row>
    <row r="18" spans="1:4" ht="13.5">
      <c r="A18" s="60"/>
      <c r="C18" s="60"/>
      <c r="D18" s="60"/>
    </row>
    <row r="19" spans="1:4" ht="13.5">
      <c r="A19" s="60"/>
      <c r="C19" s="60"/>
      <c r="D19" s="60"/>
    </row>
    <row r="20" spans="1:8" ht="13.5">
      <c r="A20" s="60"/>
      <c r="C20" s="60"/>
      <c r="D20" s="60"/>
      <c r="E20" s="53"/>
      <c r="F20" s="52" t="s">
        <v>85</v>
      </c>
      <c r="G20" s="54"/>
      <c r="H20" s="54"/>
    </row>
    <row r="21" spans="1:8" ht="13.5">
      <c r="A21" s="60">
        <v>110000</v>
      </c>
      <c r="B21" s="3">
        <v>640210</v>
      </c>
      <c r="C21" s="60">
        <v>610000</v>
      </c>
      <c r="D21" s="60">
        <v>401100</v>
      </c>
      <c r="F21" s="3" t="s">
        <v>98</v>
      </c>
      <c r="G21" s="55">
        <v>578941</v>
      </c>
      <c r="H21" s="55">
        <v>744157.256</v>
      </c>
    </row>
    <row r="22" spans="1:8" ht="13.5">
      <c r="A22" s="60">
        <v>110000</v>
      </c>
      <c r="B22" s="3">
        <v>640210</v>
      </c>
      <c r="C22" s="60">
        <v>710000</v>
      </c>
      <c r="D22" s="60">
        <v>401100</v>
      </c>
      <c r="F22" s="3" t="s">
        <v>99</v>
      </c>
      <c r="G22" s="55">
        <v>10696</v>
      </c>
      <c r="H22" s="55">
        <v>10696</v>
      </c>
    </row>
    <row r="23" spans="1:8" ht="13.5">
      <c r="A23" s="60">
        <v>110000</v>
      </c>
      <c r="B23" s="3">
        <v>640213</v>
      </c>
      <c r="C23" s="60">
        <v>610000</v>
      </c>
      <c r="D23" s="60">
        <v>401100</v>
      </c>
      <c r="F23" s="3" t="s">
        <v>413</v>
      </c>
      <c r="G23" s="55">
        <v>4030</v>
      </c>
      <c r="H23" s="55">
        <v>4030</v>
      </c>
    </row>
    <row r="24" spans="1:8" ht="13.5">
      <c r="A24" s="60">
        <v>110000</v>
      </c>
      <c r="B24" s="3">
        <v>640213</v>
      </c>
      <c r="C24" s="60">
        <v>710000</v>
      </c>
      <c r="D24" s="60">
        <v>401100</v>
      </c>
      <c r="F24" s="3" t="s">
        <v>414</v>
      </c>
      <c r="G24" s="55">
        <v>12865</v>
      </c>
      <c r="H24" s="55">
        <v>12865</v>
      </c>
    </row>
    <row r="25" spans="1:8" ht="13.5">
      <c r="A25" s="60">
        <v>110000</v>
      </c>
      <c r="B25" s="3">
        <v>640310</v>
      </c>
      <c r="C25" s="60">
        <v>610000</v>
      </c>
      <c r="D25" s="60">
        <v>401100</v>
      </c>
      <c r="F25" s="3" t="s">
        <v>100</v>
      </c>
      <c r="G25" s="55">
        <v>898420</v>
      </c>
      <c r="H25" s="55">
        <v>802352.8176</v>
      </c>
    </row>
    <row r="26" spans="1:8" ht="13.5">
      <c r="A26" s="60">
        <v>110000</v>
      </c>
      <c r="B26" s="3">
        <v>640310</v>
      </c>
      <c r="C26" s="60">
        <v>710000</v>
      </c>
      <c r="D26" s="60">
        <v>401100</v>
      </c>
      <c r="F26" s="3" t="s">
        <v>101</v>
      </c>
      <c r="G26" s="55">
        <v>13041</v>
      </c>
      <c r="H26" s="55">
        <v>13041</v>
      </c>
    </row>
    <row r="27" spans="1:8" ht="13.5">
      <c r="A27" s="60">
        <v>110000</v>
      </c>
      <c r="B27" s="3">
        <v>640410</v>
      </c>
      <c r="C27" s="60">
        <v>710000</v>
      </c>
      <c r="D27" s="60">
        <v>401100</v>
      </c>
      <c r="F27" s="3" t="s">
        <v>102</v>
      </c>
      <c r="G27" s="55">
        <v>107563</v>
      </c>
      <c r="H27" s="55">
        <v>0</v>
      </c>
    </row>
    <row r="28" spans="1:8" ht="13.5">
      <c r="A28" s="60">
        <v>110000</v>
      </c>
      <c r="B28" s="3">
        <v>640511</v>
      </c>
      <c r="C28" s="60">
        <v>610000</v>
      </c>
      <c r="D28" s="60">
        <v>401100</v>
      </c>
      <c r="F28" s="3" t="s">
        <v>86</v>
      </c>
      <c r="G28" s="55">
        <v>317525</v>
      </c>
      <c r="H28" s="55">
        <v>319964.5182</v>
      </c>
    </row>
    <row r="29" spans="1:8" ht="13.5">
      <c r="A29" s="60">
        <v>110000</v>
      </c>
      <c r="B29" s="3">
        <v>640511</v>
      </c>
      <c r="C29" s="60">
        <v>710000</v>
      </c>
      <c r="D29" s="60">
        <v>401100</v>
      </c>
      <c r="F29" s="3" t="s">
        <v>92</v>
      </c>
      <c r="G29" s="55">
        <v>7185</v>
      </c>
      <c r="H29" s="55">
        <v>7185</v>
      </c>
    </row>
    <row r="30" spans="1:8" ht="13.5">
      <c r="A30" s="60">
        <v>110000</v>
      </c>
      <c r="B30" s="3">
        <v>641010</v>
      </c>
      <c r="C30" s="60">
        <v>610000</v>
      </c>
      <c r="D30" s="60">
        <v>401100</v>
      </c>
      <c r="F30" s="3" t="s">
        <v>93</v>
      </c>
      <c r="G30" s="55">
        <v>1173788</v>
      </c>
      <c r="H30" s="55">
        <v>1187724.82</v>
      </c>
    </row>
    <row r="31" spans="1:8" ht="13.5">
      <c r="A31" s="60">
        <v>110000</v>
      </c>
      <c r="B31" s="3">
        <v>641010</v>
      </c>
      <c r="C31" s="60">
        <v>710000</v>
      </c>
      <c r="D31" s="60">
        <v>401100</v>
      </c>
      <c r="F31" s="3" t="s">
        <v>95</v>
      </c>
      <c r="G31" s="55">
        <v>39852</v>
      </c>
      <c r="H31" s="55">
        <v>35733</v>
      </c>
    </row>
    <row r="32" spans="1:9" s="94" customFormat="1" ht="13.5">
      <c r="A32" s="92">
        <v>110000</v>
      </c>
      <c r="B32" s="94">
        <v>641010</v>
      </c>
      <c r="C32" s="92">
        <v>710000</v>
      </c>
      <c r="D32" s="92">
        <v>401100</v>
      </c>
      <c r="F32" s="94" t="s">
        <v>340</v>
      </c>
      <c r="G32" s="90">
        <v>24050</v>
      </c>
      <c r="H32" s="90">
        <v>24050</v>
      </c>
      <c r="I32" s="126"/>
    </row>
    <row r="33" spans="1:8" ht="13.5">
      <c r="A33" s="60">
        <v>110000</v>
      </c>
      <c r="B33" s="3">
        <v>641110</v>
      </c>
      <c r="C33" s="60">
        <v>610000</v>
      </c>
      <c r="D33" s="60">
        <v>401100</v>
      </c>
      <c r="F33" s="3" t="s">
        <v>96</v>
      </c>
      <c r="G33" s="55">
        <v>804049</v>
      </c>
      <c r="H33" s="55">
        <v>623789.095</v>
      </c>
    </row>
    <row r="34" spans="1:8" ht="13.5">
      <c r="A34" s="60">
        <v>110000</v>
      </c>
      <c r="B34" s="3">
        <v>641110</v>
      </c>
      <c r="C34" s="60">
        <v>710000</v>
      </c>
      <c r="D34" s="60">
        <v>401100</v>
      </c>
      <c r="F34" s="3" t="s">
        <v>97</v>
      </c>
      <c r="G34" s="55">
        <v>24463</v>
      </c>
      <c r="H34" s="55">
        <v>24463</v>
      </c>
    </row>
    <row r="35" spans="1:8" ht="13.5">
      <c r="A35" s="60">
        <v>110000</v>
      </c>
      <c r="B35" s="3">
        <v>641111</v>
      </c>
      <c r="C35" s="60">
        <v>710000</v>
      </c>
      <c r="D35" s="60">
        <v>401100</v>
      </c>
      <c r="F35" s="3" t="s">
        <v>660</v>
      </c>
      <c r="G35" s="55">
        <v>15000</v>
      </c>
      <c r="H35" s="55">
        <v>3169</v>
      </c>
    </row>
    <row r="36" spans="1:8" ht="13.5">
      <c r="A36" s="60">
        <v>110000</v>
      </c>
      <c r="B36" s="3">
        <v>641210</v>
      </c>
      <c r="C36" s="60">
        <v>610000</v>
      </c>
      <c r="D36" s="60">
        <v>401100</v>
      </c>
      <c r="F36" s="3" t="s">
        <v>105</v>
      </c>
      <c r="G36" s="55">
        <v>928812</v>
      </c>
      <c r="H36" s="55">
        <v>925147.5221</v>
      </c>
    </row>
    <row r="37" spans="1:8" ht="13.5">
      <c r="A37" s="60">
        <v>110000</v>
      </c>
      <c r="B37" s="3">
        <v>641210</v>
      </c>
      <c r="C37" s="60">
        <v>710000</v>
      </c>
      <c r="D37" s="60">
        <v>401100</v>
      </c>
      <c r="F37" s="3" t="s">
        <v>106</v>
      </c>
      <c r="G37" s="55">
        <v>29068</v>
      </c>
      <c r="H37" s="55">
        <v>29068</v>
      </c>
    </row>
    <row r="38" spans="1:8" ht="13.5">
      <c r="A38" s="65" t="s">
        <v>87</v>
      </c>
      <c r="B38" s="107" t="s">
        <v>88</v>
      </c>
      <c r="C38" s="65" t="s">
        <v>89</v>
      </c>
      <c r="D38" s="74" t="s">
        <v>90</v>
      </c>
      <c r="E38" s="52"/>
      <c r="F38" s="52" t="s">
        <v>24</v>
      </c>
      <c r="G38" s="54"/>
      <c r="H38" s="54"/>
    </row>
    <row r="39" spans="1:8" ht="13.5">
      <c r="A39" s="60">
        <v>110000</v>
      </c>
      <c r="B39" s="3">
        <v>641310</v>
      </c>
      <c r="C39" s="60">
        <v>710000</v>
      </c>
      <c r="D39" s="60">
        <v>401100</v>
      </c>
      <c r="F39" s="3" t="s">
        <v>718</v>
      </c>
      <c r="G39" s="55">
        <v>2000</v>
      </c>
      <c r="H39" s="55">
        <v>2000</v>
      </c>
    </row>
    <row r="40" spans="1:8" ht="13.5">
      <c r="A40" s="60">
        <v>110000</v>
      </c>
      <c r="B40" s="3">
        <v>640000</v>
      </c>
      <c r="C40" s="60">
        <v>799999</v>
      </c>
      <c r="D40" s="108">
        <v>401100</v>
      </c>
      <c r="F40" s="3" t="s">
        <v>103</v>
      </c>
      <c r="G40" s="55">
        <v>347087</v>
      </c>
      <c r="H40" s="55">
        <v>384243.16</v>
      </c>
    </row>
    <row r="41" spans="1:8" ht="13.5">
      <c r="A41" s="60">
        <v>110000</v>
      </c>
      <c r="B41" s="3">
        <v>640000</v>
      </c>
      <c r="C41" s="60">
        <v>710000</v>
      </c>
      <c r="D41" s="108">
        <v>401100</v>
      </c>
      <c r="F41" s="3" t="s">
        <v>697</v>
      </c>
      <c r="G41" s="55">
        <v>0</v>
      </c>
      <c r="H41" s="55">
        <v>6000</v>
      </c>
    </row>
    <row r="42" spans="1:8" ht="13.5">
      <c r="A42" s="60">
        <v>110000</v>
      </c>
      <c r="B42" s="3">
        <v>640000</v>
      </c>
      <c r="C42" s="60">
        <v>710000</v>
      </c>
      <c r="D42" s="108">
        <v>401100</v>
      </c>
      <c r="F42" s="3" t="s">
        <v>950</v>
      </c>
      <c r="G42" s="55">
        <v>177399</v>
      </c>
      <c r="H42" s="55">
        <v>181120</v>
      </c>
    </row>
    <row r="43" spans="1:8" ht="13.5">
      <c r="A43" s="60"/>
      <c r="C43" s="60"/>
      <c r="D43" s="60"/>
      <c r="F43" s="56" t="s">
        <v>104</v>
      </c>
      <c r="G43" s="57">
        <f>SUM(G21:G42)-1</f>
        <v>5515833</v>
      </c>
      <c r="H43" s="57">
        <v>5340798.1888999995</v>
      </c>
    </row>
    <row r="44" spans="1:4" ht="13.5">
      <c r="A44" s="60"/>
      <c r="C44" s="60"/>
      <c r="D44" s="60"/>
    </row>
    <row r="45" spans="1:4" ht="13.5">
      <c r="A45" s="60"/>
      <c r="C45" s="60"/>
      <c r="D45" s="60"/>
    </row>
    <row r="46" spans="1:8" ht="13.5">
      <c r="A46" s="65"/>
      <c r="B46" s="107"/>
      <c r="C46" s="65"/>
      <c r="D46" s="74"/>
      <c r="E46" s="53"/>
      <c r="F46" s="52" t="s">
        <v>3</v>
      </c>
      <c r="G46" s="54"/>
      <c r="H46" s="54"/>
    </row>
    <row r="47" spans="1:8" ht="13.5">
      <c r="A47" s="60">
        <v>110000</v>
      </c>
      <c r="B47" s="3">
        <v>630210</v>
      </c>
      <c r="C47" s="60">
        <v>610000</v>
      </c>
      <c r="D47" s="60">
        <v>401100</v>
      </c>
      <c r="F47" s="3" t="s">
        <v>107</v>
      </c>
      <c r="G47" s="55">
        <v>138941</v>
      </c>
      <c r="H47" s="55">
        <v>26923.072200000002</v>
      </c>
    </row>
    <row r="48" spans="1:8" ht="13.5">
      <c r="A48" s="60">
        <v>110000</v>
      </c>
      <c r="B48" s="3">
        <v>630210</v>
      </c>
      <c r="C48" s="60">
        <v>710000</v>
      </c>
      <c r="D48" s="60">
        <v>401100</v>
      </c>
      <c r="F48" s="3" t="s">
        <v>110</v>
      </c>
      <c r="G48" s="55">
        <v>6598</v>
      </c>
      <c r="H48" s="55">
        <v>5807</v>
      </c>
    </row>
    <row r="49" spans="1:8" ht="13.5">
      <c r="A49" s="60">
        <v>110000</v>
      </c>
      <c r="B49" s="3">
        <v>630310</v>
      </c>
      <c r="C49" s="60">
        <v>610000</v>
      </c>
      <c r="D49" s="60">
        <v>401100</v>
      </c>
      <c r="F49" s="3" t="s">
        <v>111</v>
      </c>
      <c r="G49" s="55">
        <v>1040293</v>
      </c>
      <c r="H49" s="55">
        <v>932715.875</v>
      </c>
    </row>
    <row r="50" spans="1:8" ht="13.5">
      <c r="A50" s="60">
        <v>110000</v>
      </c>
      <c r="B50" s="3">
        <v>630310</v>
      </c>
      <c r="C50" s="60">
        <v>710000</v>
      </c>
      <c r="D50" s="60">
        <v>401100</v>
      </c>
      <c r="F50" s="3" t="s">
        <v>112</v>
      </c>
      <c r="G50" s="55">
        <v>26861</v>
      </c>
      <c r="H50" s="55">
        <v>22056</v>
      </c>
    </row>
    <row r="51" spans="1:8" ht="13.5">
      <c r="A51" s="60">
        <v>110000</v>
      </c>
      <c r="B51" s="3">
        <v>630410</v>
      </c>
      <c r="C51" s="60">
        <v>610000</v>
      </c>
      <c r="D51" s="60">
        <v>401100</v>
      </c>
      <c r="F51" s="3" t="s">
        <v>7</v>
      </c>
      <c r="G51" s="55">
        <v>1141668</v>
      </c>
      <c r="H51" s="55">
        <v>1162761.201</v>
      </c>
    </row>
    <row r="52" spans="1:8" ht="13.5">
      <c r="A52" s="60">
        <v>110000</v>
      </c>
      <c r="B52" s="3">
        <v>630410</v>
      </c>
      <c r="C52" s="60">
        <v>710000</v>
      </c>
      <c r="D52" s="60">
        <v>401100</v>
      </c>
      <c r="F52" s="3" t="s">
        <v>8</v>
      </c>
      <c r="G52" s="55">
        <v>37254</v>
      </c>
      <c r="H52" s="55">
        <v>32784</v>
      </c>
    </row>
    <row r="53" spans="1:8" ht="13.5">
      <c r="A53" s="60">
        <v>110000</v>
      </c>
      <c r="B53" s="3">
        <v>630510</v>
      </c>
      <c r="C53" s="60">
        <v>610000</v>
      </c>
      <c r="D53" s="60">
        <v>401100</v>
      </c>
      <c r="F53" s="3" t="s">
        <v>4</v>
      </c>
      <c r="G53" s="55">
        <v>1091395</v>
      </c>
      <c r="H53" s="55">
        <v>1098051.5325</v>
      </c>
    </row>
    <row r="54" spans="1:8" ht="13.5">
      <c r="A54" s="60">
        <v>110000</v>
      </c>
      <c r="B54" s="3">
        <v>630510</v>
      </c>
      <c r="C54" s="60">
        <v>710000</v>
      </c>
      <c r="D54" s="60">
        <v>401100</v>
      </c>
      <c r="F54" s="3" t="s">
        <v>5</v>
      </c>
      <c r="G54" s="55">
        <v>32524</v>
      </c>
      <c r="H54" s="55">
        <v>28622</v>
      </c>
    </row>
    <row r="55" spans="1:8" ht="13.5">
      <c r="A55" s="60">
        <v>110000</v>
      </c>
      <c r="B55" s="3">
        <v>630511</v>
      </c>
      <c r="C55" s="60">
        <v>710000</v>
      </c>
      <c r="D55" s="60">
        <v>401200</v>
      </c>
      <c r="F55" s="3" t="s">
        <v>6</v>
      </c>
      <c r="G55" s="55">
        <v>7387</v>
      </c>
      <c r="H55" s="55">
        <v>7387</v>
      </c>
    </row>
    <row r="56" spans="1:8" ht="13.5">
      <c r="A56" s="60">
        <v>110000</v>
      </c>
      <c r="B56" s="3">
        <v>630511</v>
      </c>
      <c r="C56" s="60">
        <v>710000</v>
      </c>
      <c r="D56" s="60">
        <v>401200</v>
      </c>
      <c r="F56" s="3" t="s">
        <v>772</v>
      </c>
      <c r="G56" s="55">
        <v>41208</v>
      </c>
      <c r="H56" s="55">
        <v>27613</v>
      </c>
    </row>
    <row r="57" spans="1:8" ht="13.5">
      <c r="A57" s="60">
        <v>110000</v>
      </c>
      <c r="B57" s="3">
        <v>630000</v>
      </c>
      <c r="C57" s="60">
        <v>799999</v>
      </c>
      <c r="D57" s="108">
        <v>401100</v>
      </c>
      <c r="F57" s="3" t="s">
        <v>9</v>
      </c>
      <c r="G57" s="55">
        <v>467534</v>
      </c>
      <c r="H57" s="55">
        <v>512275.86</v>
      </c>
    </row>
    <row r="58" spans="1:8" ht="13.5">
      <c r="A58" s="60">
        <v>110000</v>
      </c>
      <c r="B58" s="3">
        <v>630000</v>
      </c>
      <c r="C58" s="60">
        <v>710000</v>
      </c>
      <c r="D58" s="108">
        <v>401100</v>
      </c>
      <c r="F58" s="3" t="s">
        <v>951</v>
      </c>
      <c r="G58" s="55">
        <v>114613</v>
      </c>
      <c r="H58" s="55">
        <v>115398</v>
      </c>
    </row>
    <row r="59" spans="1:8" ht="13.5">
      <c r="A59" s="60"/>
      <c r="C59" s="60"/>
      <c r="D59" s="60"/>
      <c r="F59" s="56" t="s">
        <v>10</v>
      </c>
      <c r="G59" s="57">
        <f>SUM(G47:G58)-1</f>
        <v>4146275</v>
      </c>
      <c r="H59" s="57">
        <v>3972393.5406999993</v>
      </c>
    </row>
    <row r="60" spans="1:8" ht="13.5">
      <c r="A60" s="60"/>
      <c r="C60" s="60"/>
      <c r="D60" s="60"/>
      <c r="F60" s="56"/>
      <c r="G60" s="57"/>
      <c r="H60" s="57"/>
    </row>
    <row r="61" spans="1:8" ht="13.5">
      <c r="A61" s="60"/>
      <c r="C61" s="60"/>
      <c r="D61" s="60"/>
      <c r="F61" s="56"/>
      <c r="G61" s="57"/>
      <c r="H61" s="57"/>
    </row>
    <row r="62" spans="1:8" ht="13.5">
      <c r="A62" s="65"/>
      <c r="B62" s="107"/>
      <c r="C62" s="65"/>
      <c r="D62" s="74"/>
      <c r="E62" s="53"/>
      <c r="F62" s="52" t="s">
        <v>11</v>
      </c>
      <c r="G62" s="54"/>
      <c r="H62" s="54"/>
    </row>
    <row r="63" spans="1:8" ht="13.5">
      <c r="A63" s="60">
        <v>110000</v>
      </c>
      <c r="B63" s="3">
        <v>610210</v>
      </c>
      <c r="C63" s="60">
        <v>610000</v>
      </c>
      <c r="D63" s="60">
        <v>401100</v>
      </c>
      <c r="F63" s="3" t="s">
        <v>12</v>
      </c>
      <c r="G63" s="55">
        <v>1179147</v>
      </c>
      <c r="H63" s="55">
        <v>1296733.95</v>
      </c>
    </row>
    <row r="64" spans="1:8" ht="13.5">
      <c r="A64" s="60">
        <v>110000</v>
      </c>
      <c r="B64" s="3">
        <v>610210</v>
      </c>
      <c r="C64" s="60">
        <v>710000</v>
      </c>
      <c r="D64" s="60">
        <v>401100</v>
      </c>
      <c r="F64" s="3" t="s">
        <v>13</v>
      </c>
      <c r="G64" s="55">
        <v>30363</v>
      </c>
      <c r="H64" s="55">
        <v>27948</v>
      </c>
    </row>
    <row r="65" spans="1:8" ht="13.5">
      <c r="A65" s="60">
        <v>110000</v>
      </c>
      <c r="B65" s="3">
        <v>610211</v>
      </c>
      <c r="C65" s="60">
        <v>710000</v>
      </c>
      <c r="D65" s="60">
        <v>401100</v>
      </c>
      <c r="F65" s="3" t="s">
        <v>1043</v>
      </c>
      <c r="G65" s="55">
        <v>43968</v>
      </c>
      <c r="H65" s="55">
        <v>57546</v>
      </c>
    </row>
    <row r="66" spans="1:8" ht="13.5">
      <c r="A66" s="60">
        <v>110000</v>
      </c>
      <c r="B66" s="3">
        <v>610410</v>
      </c>
      <c r="C66" s="60">
        <v>610000</v>
      </c>
      <c r="D66" s="60">
        <v>401100</v>
      </c>
      <c r="F66" s="3" t="s">
        <v>23</v>
      </c>
      <c r="G66" s="55">
        <v>998111</v>
      </c>
      <c r="H66" s="55">
        <v>1022269.0987</v>
      </c>
    </row>
    <row r="67" spans="1:8" ht="13.5">
      <c r="A67" s="60">
        <v>110000</v>
      </c>
      <c r="B67" s="3">
        <v>610410</v>
      </c>
      <c r="C67" s="60">
        <v>710000</v>
      </c>
      <c r="D67" s="60">
        <v>401100</v>
      </c>
      <c r="F67" s="3" t="s">
        <v>25</v>
      </c>
      <c r="G67" s="55">
        <v>26753</v>
      </c>
      <c r="H67" s="55">
        <v>26753</v>
      </c>
    </row>
    <row r="68" spans="1:8" ht="13.5">
      <c r="A68" s="60">
        <v>110000</v>
      </c>
      <c r="B68" s="3">
        <v>610410</v>
      </c>
      <c r="C68" s="60">
        <v>710000</v>
      </c>
      <c r="D68" s="60">
        <v>401100</v>
      </c>
      <c r="F68" s="3" t="s">
        <v>57</v>
      </c>
      <c r="G68" s="55">
        <v>213</v>
      </c>
      <c r="H68" s="55">
        <v>213</v>
      </c>
    </row>
    <row r="69" spans="1:8" ht="13.5">
      <c r="A69" s="60">
        <v>110000</v>
      </c>
      <c r="B69" s="91">
        <v>610510</v>
      </c>
      <c r="C69" s="60">
        <v>610000</v>
      </c>
      <c r="D69" s="60">
        <v>401100</v>
      </c>
      <c r="F69" s="3" t="s">
        <v>48</v>
      </c>
      <c r="G69" s="55">
        <v>1323593</v>
      </c>
      <c r="H69" s="55">
        <v>1166417.9975</v>
      </c>
    </row>
    <row r="70" spans="1:8" ht="13.5">
      <c r="A70" s="60">
        <v>110000</v>
      </c>
      <c r="B70" s="3">
        <v>610510</v>
      </c>
      <c r="C70" s="60">
        <v>710000</v>
      </c>
      <c r="D70" s="60">
        <v>401100</v>
      </c>
      <c r="F70" s="3" t="s">
        <v>49</v>
      </c>
      <c r="G70" s="55">
        <v>30924</v>
      </c>
      <c r="H70" s="55">
        <v>30924</v>
      </c>
    </row>
    <row r="71" spans="1:8" ht="13.5">
      <c r="A71" s="65" t="s">
        <v>87</v>
      </c>
      <c r="B71" s="107" t="s">
        <v>88</v>
      </c>
      <c r="C71" s="65" t="s">
        <v>89</v>
      </c>
      <c r="D71" s="74" t="s">
        <v>90</v>
      </c>
      <c r="E71" s="52"/>
      <c r="F71" s="52" t="s">
        <v>47</v>
      </c>
      <c r="G71" s="54"/>
      <c r="H71" s="54"/>
    </row>
    <row r="72" spans="1:8" ht="13.5">
      <c r="A72" s="60">
        <v>110000</v>
      </c>
      <c r="B72" s="3">
        <v>610510</v>
      </c>
      <c r="C72" s="60">
        <v>710000</v>
      </c>
      <c r="D72" s="60">
        <v>401100</v>
      </c>
      <c r="F72" s="3" t="s">
        <v>1183</v>
      </c>
      <c r="G72" s="55">
        <v>2040</v>
      </c>
      <c r="H72" s="55">
        <v>2040</v>
      </c>
    </row>
    <row r="73" spans="1:8" ht="13.5">
      <c r="A73" s="60">
        <v>110000</v>
      </c>
      <c r="B73" s="3">
        <v>610510</v>
      </c>
      <c r="C73" s="60">
        <v>710000</v>
      </c>
      <c r="D73" s="60">
        <v>401100</v>
      </c>
      <c r="F73" s="3" t="s">
        <v>58</v>
      </c>
      <c r="G73" s="55">
        <v>1190</v>
      </c>
      <c r="H73" s="55">
        <v>1190</v>
      </c>
    </row>
    <row r="74" spans="1:8" ht="13.5">
      <c r="A74" s="60">
        <v>110000</v>
      </c>
      <c r="B74" s="91">
        <v>610610</v>
      </c>
      <c r="C74" s="60">
        <v>610000</v>
      </c>
      <c r="D74" s="60">
        <v>401100</v>
      </c>
      <c r="F74" s="3" t="s">
        <v>35</v>
      </c>
      <c r="G74" s="55">
        <v>883286</v>
      </c>
      <c r="H74" s="55">
        <v>959546.352</v>
      </c>
    </row>
    <row r="75" spans="1:8" ht="13.5">
      <c r="A75" s="60">
        <v>110000</v>
      </c>
      <c r="B75" s="91">
        <v>610610</v>
      </c>
      <c r="C75" s="60">
        <v>710000</v>
      </c>
      <c r="D75" s="60">
        <v>401100</v>
      </c>
      <c r="F75" s="3" t="s">
        <v>46</v>
      </c>
      <c r="G75" s="55">
        <v>20600</v>
      </c>
      <c r="H75" s="55">
        <v>20600</v>
      </c>
    </row>
    <row r="76" spans="1:8" ht="13.5">
      <c r="A76" s="60">
        <v>110000</v>
      </c>
      <c r="B76" s="3">
        <v>610711</v>
      </c>
      <c r="C76" s="60">
        <v>610000</v>
      </c>
      <c r="D76" s="60">
        <v>401100</v>
      </c>
      <c r="F76" s="3" t="s">
        <v>16</v>
      </c>
      <c r="G76" s="55">
        <v>915155</v>
      </c>
      <c r="H76" s="55">
        <v>1044437.6883</v>
      </c>
    </row>
    <row r="77" spans="1:8" ht="13.5">
      <c r="A77" s="60">
        <v>110000</v>
      </c>
      <c r="B77" s="3">
        <v>610711</v>
      </c>
      <c r="C77" s="60">
        <v>710000</v>
      </c>
      <c r="D77" s="60">
        <v>401100</v>
      </c>
      <c r="F77" s="3" t="s">
        <v>17</v>
      </c>
      <c r="G77" s="55">
        <v>30910</v>
      </c>
      <c r="H77" s="55">
        <v>30910</v>
      </c>
    </row>
    <row r="78" spans="1:8" ht="13.5">
      <c r="A78" s="60">
        <v>110000</v>
      </c>
      <c r="B78" s="3">
        <v>610712</v>
      </c>
      <c r="C78" s="60">
        <v>710000</v>
      </c>
      <c r="D78" s="60">
        <v>401100</v>
      </c>
      <c r="F78" s="3" t="s">
        <v>18</v>
      </c>
      <c r="G78" s="55">
        <v>28000</v>
      </c>
      <c r="H78" s="55">
        <v>32062</v>
      </c>
    </row>
    <row r="79" spans="1:8" ht="13.5">
      <c r="A79" s="60">
        <v>110000</v>
      </c>
      <c r="B79" s="3">
        <v>610713</v>
      </c>
      <c r="C79" s="60">
        <v>610000</v>
      </c>
      <c r="D79" s="60">
        <v>401100</v>
      </c>
      <c r="F79" s="3" t="s">
        <v>21</v>
      </c>
      <c r="G79" s="55">
        <v>696328</v>
      </c>
      <c r="H79" s="55">
        <v>709126.236</v>
      </c>
    </row>
    <row r="80" spans="1:8" ht="13.5">
      <c r="A80" s="60">
        <v>110000</v>
      </c>
      <c r="B80" s="3">
        <v>610713</v>
      </c>
      <c r="C80" s="60">
        <v>710000</v>
      </c>
      <c r="D80" s="60">
        <v>401100</v>
      </c>
      <c r="F80" s="3" t="s">
        <v>22</v>
      </c>
      <c r="G80" s="55">
        <v>32914</v>
      </c>
      <c r="H80" s="55">
        <v>32914</v>
      </c>
    </row>
    <row r="81" spans="1:8" ht="13.5">
      <c r="A81" s="60">
        <v>110000</v>
      </c>
      <c r="B81" s="3">
        <v>610810</v>
      </c>
      <c r="C81" s="60">
        <v>610000</v>
      </c>
      <c r="D81" s="60">
        <v>401100</v>
      </c>
      <c r="F81" s="3" t="s">
        <v>51</v>
      </c>
      <c r="G81" s="55">
        <v>441947</v>
      </c>
      <c r="H81" s="55">
        <v>448483.00899999996</v>
      </c>
    </row>
    <row r="82" spans="1:8" ht="13.5">
      <c r="A82" s="60">
        <v>110000</v>
      </c>
      <c r="B82" s="3">
        <v>610810</v>
      </c>
      <c r="C82" s="60">
        <v>710000</v>
      </c>
      <c r="D82" s="60">
        <v>401100</v>
      </c>
      <c r="F82" s="3" t="s">
        <v>52</v>
      </c>
      <c r="G82" s="55">
        <v>12328</v>
      </c>
      <c r="H82" s="55">
        <v>12328</v>
      </c>
    </row>
    <row r="83" spans="1:8" ht="13.5">
      <c r="A83" s="60">
        <v>110000</v>
      </c>
      <c r="B83" s="3">
        <v>610910</v>
      </c>
      <c r="C83" s="60">
        <v>610000</v>
      </c>
      <c r="D83" s="60">
        <v>401100</v>
      </c>
      <c r="F83" s="3" t="s">
        <v>55</v>
      </c>
      <c r="G83" s="55">
        <v>683032</v>
      </c>
      <c r="H83" s="55">
        <v>678429.85</v>
      </c>
    </row>
    <row r="84" spans="1:8" ht="13.5">
      <c r="A84" s="60">
        <v>110000</v>
      </c>
      <c r="B84" s="3">
        <v>610910</v>
      </c>
      <c r="C84" s="60">
        <v>710000</v>
      </c>
      <c r="D84" s="60">
        <v>401100</v>
      </c>
      <c r="F84" s="3" t="s">
        <v>56</v>
      </c>
      <c r="G84" s="55">
        <v>14426</v>
      </c>
      <c r="H84" s="55">
        <v>14426</v>
      </c>
    </row>
    <row r="85" spans="1:8" ht="13.5">
      <c r="A85" s="60">
        <v>110000</v>
      </c>
      <c r="B85" s="3">
        <v>610911</v>
      </c>
      <c r="C85" s="60">
        <v>710000</v>
      </c>
      <c r="D85" s="60">
        <v>401100</v>
      </c>
      <c r="F85" s="3" t="s">
        <v>1</v>
      </c>
      <c r="G85" s="55">
        <v>15838</v>
      </c>
      <c r="H85" s="55">
        <v>15838</v>
      </c>
    </row>
    <row r="86" spans="1:8" ht="13.5">
      <c r="A86" s="60">
        <v>110000</v>
      </c>
      <c r="B86" s="3">
        <v>611010</v>
      </c>
      <c r="C86" s="60">
        <v>610000</v>
      </c>
      <c r="D86" s="60">
        <v>401100</v>
      </c>
      <c r="F86" s="3" t="s">
        <v>53</v>
      </c>
      <c r="G86" s="55">
        <v>1010716</v>
      </c>
      <c r="H86" s="55">
        <v>837108.355</v>
      </c>
    </row>
    <row r="87" spans="1:8" ht="13.5">
      <c r="A87" s="60">
        <v>110000</v>
      </c>
      <c r="B87" s="3">
        <v>611010</v>
      </c>
      <c r="C87" s="60">
        <v>710000</v>
      </c>
      <c r="D87" s="60">
        <v>401100</v>
      </c>
      <c r="F87" s="3" t="s">
        <v>54</v>
      </c>
      <c r="G87" s="55">
        <v>27152</v>
      </c>
      <c r="H87" s="55">
        <v>27152</v>
      </c>
    </row>
    <row r="88" spans="1:8" ht="13.5">
      <c r="A88" s="60">
        <v>110000</v>
      </c>
      <c r="B88" s="3">
        <v>611110</v>
      </c>
      <c r="C88" s="60">
        <v>610000</v>
      </c>
      <c r="D88" s="60">
        <v>401100</v>
      </c>
      <c r="F88" s="3" t="s">
        <v>27</v>
      </c>
      <c r="G88" s="55">
        <v>1311067</v>
      </c>
      <c r="H88" s="55">
        <v>1312863.2719999999</v>
      </c>
    </row>
    <row r="89" spans="1:8" ht="13.5">
      <c r="A89" s="60">
        <v>110000</v>
      </c>
      <c r="B89" s="3">
        <v>611110</v>
      </c>
      <c r="C89" s="60">
        <v>710000</v>
      </c>
      <c r="D89" s="60">
        <v>401100</v>
      </c>
      <c r="F89" s="3" t="s">
        <v>28</v>
      </c>
      <c r="G89" s="55">
        <v>49912</v>
      </c>
      <c r="H89" s="55">
        <v>49912</v>
      </c>
    </row>
    <row r="90" spans="1:8" ht="13.5">
      <c r="A90" s="60">
        <v>110000</v>
      </c>
      <c r="B90" s="3">
        <v>611110</v>
      </c>
      <c r="C90" s="60">
        <v>710000</v>
      </c>
      <c r="D90" s="60">
        <v>401100</v>
      </c>
      <c r="F90" s="3" t="s">
        <v>26</v>
      </c>
      <c r="G90" s="55">
        <v>4683</v>
      </c>
      <c r="H90" s="55">
        <v>4683</v>
      </c>
    </row>
    <row r="91" spans="1:9" s="94" customFormat="1" ht="13.5">
      <c r="A91" s="92">
        <v>110000</v>
      </c>
      <c r="B91" s="3">
        <v>611110</v>
      </c>
      <c r="C91" s="92">
        <v>710000</v>
      </c>
      <c r="D91" s="92">
        <v>401100</v>
      </c>
      <c r="F91" s="94" t="s">
        <v>30</v>
      </c>
      <c r="G91" s="90">
        <v>16034</v>
      </c>
      <c r="H91" s="90">
        <v>0</v>
      </c>
      <c r="I91" s="126"/>
    </row>
    <row r="92" spans="1:8" ht="13.5">
      <c r="A92" s="60">
        <v>110000</v>
      </c>
      <c r="B92" s="91">
        <v>611112</v>
      </c>
      <c r="C92" s="60">
        <v>610000</v>
      </c>
      <c r="D92" s="60">
        <v>402000</v>
      </c>
      <c r="F92" s="3" t="s">
        <v>1135</v>
      </c>
      <c r="G92" s="55">
        <v>42751</v>
      </c>
      <c r="H92" s="55">
        <v>42751.24</v>
      </c>
    </row>
    <row r="93" spans="1:8" ht="13.5">
      <c r="A93" s="60">
        <v>110000</v>
      </c>
      <c r="B93" s="91">
        <v>611112</v>
      </c>
      <c r="C93" s="60">
        <v>710000</v>
      </c>
      <c r="D93" s="60">
        <v>402000</v>
      </c>
      <c r="F93" s="3" t="s">
        <v>32</v>
      </c>
      <c r="G93" s="55">
        <v>32249</v>
      </c>
      <c r="H93" s="55">
        <v>32248.76</v>
      </c>
    </row>
    <row r="94" spans="1:8" ht="13.5">
      <c r="A94" s="60">
        <v>110000</v>
      </c>
      <c r="B94" s="3">
        <v>611210</v>
      </c>
      <c r="C94" s="60">
        <v>610000</v>
      </c>
      <c r="D94" s="60">
        <v>401100</v>
      </c>
      <c r="F94" s="3" t="s">
        <v>19</v>
      </c>
      <c r="G94" s="55">
        <v>602476</v>
      </c>
      <c r="H94" s="55">
        <v>765684.96</v>
      </c>
    </row>
    <row r="95" spans="1:8" ht="13.5">
      <c r="A95" s="60">
        <v>110000</v>
      </c>
      <c r="B95" s="3">
        <v>611210</v>
      </c>
      <c r="C95" s="60">
        <v>710000</v>
      </c>
      <c r="D95" s="60">
        <v>401100</v>
      </c>
      <c r="F95" s="3" t="s">
        <v>20</v>
      </c>
      <c r="G95" s="55">
        <v>15797</v>
      </c>
      <c r="H95" s="55">
        <v>15797</v>
      </c>
    </row>
    <row r="96" spans="1:8" ht="13.5">
      <c r="A96" s="60">
        <v>110000</v>
      </c>
      <c r="B96" s="3">
        <v>611210</v>
      </c>
      <c r="C96" s="60">
        <v>710000</v>
      </c>
      <c r="D96" s="60">
        <v>401100</v>
      </c>
      <c r="F96" s="3" t="s">
        <v>701</v>
      </c>
      <c r="G96" s="55">
        <v>425</v>
      </c>
      <c r="H96" s="55">
        <v>425</v>
      </c>
    </row>
    <row r="97" spans="1:8" ht="13.5">
      <c r="A97" s="60">
        <v>110000</v>
      </c>
      <c r="B97" s="3">
        <v>611210</v>
      </c>
      <c r="C97" s="60">
        <v>710000</v>
      </c>
      <c r="D97" s="60">
        <v>401100</v>
      </c>
      <c r="F97" s="3" t="s">
        <v>0</v>
      </c>
      <c r="G97" s="55">
        <v>768</v>
      </c>
      <c r="H97" s="55">
        <v>768</v>
      </c>
    </row>
    <row r="98" spans="1:8" ht="13.5">
      <c r="A98" s="60">
        <v>110000</v>
      </c>
      <c r="B98" s="3">
        <v>611212</v>
      </c>
      <c r="C98" s="60">
        <v>710000</v>
      </c>
      <c r="D98" s="60">
        <v>401100</v>
      </c>
      <c r="F98" s="3" t="s">
        <v>1088</v>
      </c>
      <c r="G98" s="55">
        <v>18000</v>
      </c>
      <c r="H98" s="55">
        <v>18000</v>
      </c>
    </row>
    <row r="99" spans="1:8" ht="13.5">
      <c r="A99" s="60">
        <v>110000</v>
      </c>
      <c r="B99" s="3">
        <v>611810</v>
      </c>
      <c r="C99" s="60">
        <v>710000</v>
      </c>
      <c r="D99" s="60">
        <v>401100</v>
      </c>
      <c r="F99" s="3" t="s">
        <v>308</v>
      </c>
      <c r="G99" s="55">
        <v>6000</v>
      </c>
      <c r="H99" s="55">
        <v>6000</v>
      </c>
    </row>
    <row r="100" spans="1:9" s="94" customFormat="1" ht="13.5">
      <c r="A100" s="92">
        <v>110000</v>
      </c>
      <c r="B100" s="3">
        <v>610000</v>
      </c>
      <c r="C100" s="92">
        <v>799999</v>
      </c>
      <c r="D100" s="109">
        <v>401100</v>
      </c>
      <c r="F100" s="94" t="s">
        <v>2</v>
      </c>
      <c r="G100" s="90">
        <v>1380503</v>
      </c>
      <c r="H100" s="90">
        <v>1426808.05</v>
      </c>
      <c r="I100" s="126"/>
    </row>
    <row r="101" spans="1:8" ht="13.5">
      <c r="A101" s="60">
        <v>110000</v>
      </c>
      <c r="B101" s="3">
        <v>610000</v>
      </c>
      <c r="C101" s="60">
        <v>710000</v>
      </c>
      <c r="D101" s="109">
        <v>401100</v>
      </c>
      <c r="F101" s="3" t="s">
        <v>952</v>
      </c>
      <c r="G101" s="55">
        <v>605455</v>
      </c>
      <c r="H101" s="55">
        <v>610338</v>
      </c>
    </row>
    <row r="102" spans="1:8" ht="13.5">
      <c r="A102" s="60"/>
      <c r="C102" s="60"/>
      <c r="D102" s="60"/>
      <c r="F102" s="56" t="s">
        <v>1145</v>
      </c>
      <c r="G102" s="57">
        <f>SUM(G63:G101)-2</f>
        <v>12535052</v>
      </c>
      <c r="H102" s="57">
        <v>12781675.818500001</v>
      </c>
    </row>
    <row r="103" spans="1:4" ht="13.5">
      <c r="A103" s="60"/>
      <c r="C103" s="60"/>
      <c r="D103" s="60"/>
    </row>
    <row r="104" spans="1:4" ht="13.5">
      <c r="A104" s="60"/>
      <c r="C104" s="60"/>
      <c r="D104" s="60"/>
    </row>
    <row r="105" spans="1:8" ht="13.5">
      <c r="A105" s="65" t="s">
        <v>87</v>
      </c>
      <c r="B105" s="107" t="s">
        <v>88</v>
      </c>
      <c r="C105" s="65" t="s">
        <v>89</v>
      </c>
      <c r="D105" s="74" t="s">
        <v>90</v>
      </c>
      <c r="E105" s="53"/>
      <c r="F105" s="52" t="s">
        <v>1146</v>
      </c>
      <c r="G105" s="54"/>
      <c r="H105" s="54"/>
    </row>
    <row r="106" spans="1:8" ht="13.5">
      <c r="A106" s="60">
        <v>110000</v>
      </c>
      <c r="B106" s="91">
        <v>660000</v>
      </c>
      <c r="C106" s="60">
        <v>610000</v>
      </c>
      <c r="D106" s="60">
        <v>401100</v>
      </c>
      <c r="F106" s="3" t="s">
        <v>1147</v>
      </c>
      <c r="G106" s="55">
        <v>3921418</v>
      </c>
      <c r="H106" s="55">
        <v>3837812.0275</v>
      </c>
    </row>
    <row r="107" spans="1:8" ht="13.5">
      <c r="A107" s="60">
        <v>110000</v>
      </c>
      <c r="B107" s="91" t="s">
        <v>291</v>
      </c>
      <c r="C107" s="60">
        <v>710000</v>
      </c>
      <c r="D107" s="60">
        <v>436300</v>
      </c>
      <c r="F107" s="3" t="s">
        <v>908</v>
      </c>
      <c r="G107" s="55">
        <v>105571</v>
      </c>
      <c r="H107" s="55">
        <v>288267</v>
      </c>
    </row>
    <row r="108" spans="1:8" ht="13.5">
      <c r="A108" s="60"/>
      <c r="C108" s="60"/>
      <c r="D108" s="60"/>
      <c r="F108" s="56" t="s">
        <v>1150</v>
      </c>
      <c r="G108" s="57">
        <f>SUM(G106:G107)</f>
        <v>4026989</v>
      </c>
      <c r="H108" s="57">
        <v>4126079.0275</v>
      </c>
    </row>
    <row r="109" spans="1:8" ht="13.5">
      <c r="A109" s="60"/>
      <c r="C109" s="60"/>
      <c r="D109" s="60"/>
      <c r="F109" s="56"/>
      <c r="G109" s="57"/>
      <c r="H109" s="57"/>
    </row>
    <row r="110" spans="1:4" ht="13.5">
      <c r="A110" s="60"/>
      <c r="C110" s="60"/>
      <c r="D110" s="60"/>
    </row>
    <row r="111" spans="1:8" ht="13.5">
      <c r="A111" s="65"/>
      <c r="B111" s="107"/>
      <c r="C111" s="65"/>
      <c r="D111" s="74"/>
      <c r="E111" s="53"/>
      <c r="F111" s="52" t="s">
        <v>1166</v>
      </c>
      <c r="G111" s="54"/>
      <c r="H111" s="54"/>
    </row>
    <row r="112" spans="1:8" ht="13.5">
      <c r="A112" s="60">
        <v>110000</v>
      </c>
      <c r="B112" s="91">
        <v>650210</v>
      </c>
      <c r="C112" s="60">
        <v>610000</v>
      </c>
      <c r="D112" s="60">
        <v>401100</v>
      </c>
      <c r="F112" s="3" t="s">
        <v>1151</v>
      </c>
      <c r="G112" s="55">
        <v>1071408</v>
      </c>
      <c r="H112" s="55">
        <v>1245681.343</v>
      </c>
    </row>
    <row r="113" spans="1:8" ht="13.5">
      <c r="A113" s="60">
        <v>110000</v>
      </c>
      <c r="B113" s="91">
        <v>650210</v>
      </c>
      <c r="C113" s="60">
        <v>710000</v>
      </c>
      <c r="D113" s="60">
        <v>401100</v>
      </c>
      <c r="F113" s="3" t="s">
        <v>1152</v>
      </c>
      <c r="G113" s="55">
        <v>24491</v>
      </c>
      <c r="H113" s="55">
        <v>24491</v>
      </c>
    </row>
    <row r="114" spans="1:8" ht="13.5">
      <c r="A114" s="60">
        <v>110000</v>
      </c>
      <c r="B114" s="91">
        <v>650310</v>
      </c>
      <c r="C114" s="60">
        <v>610000</v>
      </c>
      <c r="D114" s="60">
        <v>401100</v>
      </c>
      <c r="F114" s="3" t="s">
        <v>1158</v>
      </c>
      <c r="G114" s="55">
        <v>1175478</v>
      </c>
      <c r="H114" s="55">
        <v>1180583.8911</v>
      </c>
    </row>
    <row r="115" spans="1:8" ht="13.5">
      <c r="A115" s="60">
        <v>110000</v>
      </c>
      <c r="B115" s="91">
        <v>650310</v>
      </c>
      <c r="C115" s="60">
        <v>710000</v>
      </c>
      <c r="D115" s="60">
        <v>401100</v>
      </c>
      <c r="F115" s="3" t="s">
        <v>1159</v>
      </c>
      <c r="G115" s="55">
        <v>23939</v>
      </c>
      <c r="H115" s="55">
        <v>23939</v>
      </c>
    </row>
    <row r="116" spans="1:8" ht="13.5">
      <c r="A116" s="60">
        <v>110000</v>
      </c>
      <c r="B116" s="91">
        <v>650410</v>
      </c>
      <c r="C116" s="60">
        <v>610000</v>
      </c>
      <c r="D116" s="60">
        <v>401100</v>
      </c>
      <c r="F116" s="3" t="s">
        <v>1160</v>
      </c>
      <c r="G116" s="55">
        <v>537112</v>
      </c>
      <c r="H116" s="55">
        <v>547137.36</v>
      </c>
    </row>
    <row r="117" spans="1:8" ht="13.5">
      <c r="A117" s="60">
        <v>110000</v>
      </c>
      <c r="B117" s="91">
        <v>650410</v>
      </c>
      <c r="C117" s="60">
        <v>710000</v>
      </c>
      <c r="D117" s="60">
        <v>401100</v>
      </c>
      <c r="F117" s="3" t="s">
        <v>1161</v>
      </c>
      <c r="G117" s="55">
        <v>10815</v>
      </c>
      <c r="H117" s="55">
        <v>7025</v>
      </c>
    </row>
    <row r="118" spans="1:8" ht="13.5">
      <c r="A118" s="60">
        <v>110000</v>
      </c>
      <c r="B118" s="91">
        <v>650510</v>
      </c>
      <c r="C118" s="60">
        <v>610000</v>
      </c>
      <c r="D118" s="60">
        <v>401100</v>
      </c>
      <c r="F118" s="3" t="s">
        <v>1164</v>
      </c>
      <c r="G118" s="55">
        <v>1465171</v>
      </c>
      <c r="H118" s="55">
        <v>1477532.4325</v>
      </c>
    </row>
    <row r="119" spans="1:8" ht="13.5">
      <c r="A119" s="60">
        <v>110000</v>
      </c>
      <c r="B119" s="91">
        <v>650510</v>
      </c>
      <c r="C119" s="60">
        <v>710000</v>
      </c>
      <c r="D119" s="60">
        <v>401100</v>
      </c>
      <c r="F119" s="3" t="s">
        <v>1165</v>
      </c>
      <c r="G119" s="55">
        <v>37798</v>
      </c>
      <c r="H119" s="55">
        <v>31133</v>
      </c>
    </row>
    <row r="120" spans="1:8" ht="13.5">
      <c r="A120" s="60">
        <v>110000</v>
      </c>
      <c r="B120" s="91" t="s">
        <v>216</v>
      </c>
      <c r="C120" s="60">
        <v>610000</v>
      </c>
      <c r="D120" s="60">
        <v>401100</v>
      </c>
      <c r="F120" s="3" t="s">
        <v>304</v>
      </c>
      <c r="G120" s="55">
        <v>0</v>
      </c>
      <c r="H120" s="55">
        <v>39999.96</v>
      </c>
    </row>
    <row r="121" spans="1:8" ht="13.5">
      <c r="A121" s="60">
        <v>110000</v>
      </c>
      <c r="B121" s="3">
        <v>650610</v>
      </c>
      <c r="C121" s="60">
        <v>610000</v>
      </c>
      <c r="D121" s="60">
        <v>401100</v>
      </c>
      <c r="F121" s="3" t="s">
        <v>1177</v>
      </c>
      <c r="G121" s="55">
        <v>1357215</v>
      </c>
      <c r="H121" s="55">
        <v>1575035.9375</v>
      </c>
    </row>
    <row r="122" spans="1:8" ht="13.5">
      <c r="A122" s="60">
        <v>110000</v>
      </c>
      <c r="B122" s="3">
        <v>650610</v>
      </c>
      <c r="C122" s="60">
        <v>710000</v>
      </c>
      <c r="D122" s="60">
        <v>401100</v>
      </c>
      <c r="F122" s="3" t="s">
        <v>1178</v>
      </c>
      <c r="G122" s="55">
        <v>38802</v>
      </c>
      <c r="H122" s="55">
        <v>42802</v>
      </c>
    </row>
    <row r="123" spans="1:9" s="94" customFormat="1" ht="13.5">
      <c r="A123" s="92">
        <v>110000</v>
      </c>
      <c r="B123" s="94">
        <v>650610</v>
      </c>
      <c r="C123" s="92">
        <v>710000</v>
      </c>
      <c r="D123" s="92">
        <v>401100</v>
      </c>
      <c r="F123" s="94" t="s">
        <v>533</v>
      </c>
      <c r="G123" s="90">
        <v>57075</v>
      </c>
      <c r="H123" s="90">
        <v>116055</v>
      </c>
      <c r="I123" s="126"/>
    </row>
    <row r="124" spans="1:8" ht="13.5">
      <c r="A124" s="60">
        <v>110000</v>
      </c>
      <c r="B124" s="3">
        <v>650710</v>
      </c>
      <c r="C124" s="60">
        <v>610000</v>
      </c>
      <c r="D124" s="60">
        <v>401100</v>
      </c>
      <c r="F124" s="3" t="s">
        <v>1179</v>
      </c>
      <c r="G124" s="55">
        <v>669572</v>
      </c>
      <c r="H124" s="55">
        <v>677586.798</v>
      </c>
    </row>
    <row r="125" spans="1:8" ht="13.5">
      <c r="A125" s="60">
        <v>110000</v>
      </c>
      <c r="B125" s="3">
        <v>650710</v>
      </c>
      <c r="C125" s="60">
        <v>710000</v>
      </c>
      <c r="D125" s="60">
        <v>401100</v>
      </c>
      <c r="F125" s="3" t="s">
        <v>1180</v>
      </c>
      <c r="G125" s="55">
        <v>25282</v>
      </c>
      <c r="H125" s="55">
        <v>21202</v>
      </c>
    </row>
    <row r="126" spans="1:8" ht="13.5">
      <c r="A126" s="60">
        <v>110000</v>
      </c>
      <c r="B126" s="3">
        <v>650810</v>
      </c>
      <c r="C126" s="60">
        <v>610000</v>
      </c>
      <c r="D126" s="60">
        <v>401100</v>
      </c>
      <c r="F126" s="3" t="s">
        <v>401</v>
      </c>
      <c r="G126" s="55">
        <v>662412</v>
      </c>
      <c r="H126" s="55">
        <v>678998.9792</v>
      </c>
    </row>
    <row r="127" spans="1:8" ht="13.5">
      <c r="A127" s="60">
        <v>110000</v>
      </c>
      <c r="B127" s="3">
        <v>650810</v>
      </c>
      <c r="C127" s="60">
        <v>710000</v>
      </c>
      <c r="D127" s="60">
        <v>401100</v>
      </c>
      <c r="F127" s="3" t="s">
        <v>402</v>
      </c>
      <c r="G127" s="55">
        <v>9647</v>
      </c>
      <c r="H127" s="55">
        <v>9647</v>
      </c>
    </row>
    <row r="128" spans="1:8" ht="13.5">
      <c r="A128" s="60">
        <v>110000</v>
      </c>
      <c r="B128" s="3">
        <v>650000</v>
      </c>
      <c r="C128" s="60">
        <v>799999</v>
      </c>
      <c r="D128" s="108">
        <v>401100</v>
      </c>
      <c r="F128" s="3" t="s">
        <v>1172</v>
      </c>
      <c r="G128" s="55">
        <v>723115</v>
      </c>
      <c r="H128" s="55">
        <v>720955.04</v>
      </c>
    </row>
    <row r="129" spans="1:8" ht="13.5">
      <c r="A129" s="60">
        <v>110000</v>
      </c>
      <c r="B129" s="3">
        <v>650000</v>
      </c>
      <c r="C129" s="60">
        <v>710000</v>
      </c>
      <c r="D129" s="108">
        <v>401100</v>
      </c>
      <c r="F129" s="3" t="s">
        <v>953</v>
      </c>
      <c r="G129" s="55">
        <v>712543</v>
      </c>
      <c r="H129" s="55">
        <v>728104</v>
      </c>
    </row>
    <row r="130" spans="1:8" ht="13.5">
      <c r="A130" s="60"/>
      <c r="C130" s="60"/>
      <c r="D130" s="60"/>
      <c r="F130" s="56" t="s">
        <v>1169</v>
      </c>
      <c r="G130" s="57">
        <f>SUM(G112:G129)+1</f>
        <v>8601876</v>
      </c>
      <c r="H130" s="57">
        <v>9147909.741299998</v>
      </c>
    </row>
    <row r="131" spans="1:8" ht="13.5">
      <c r="A131" s="60"/>
      <c r="C131" s="60"/>
      <c r="D131" s="60"/>
      <c r="F131" s="56"/>
      <c r="G131" s="57"/>
      <c r="H131" s="57"/>
    </row>
    <row r="132" spans="1:8" ht="13.5">
      <c r="A132" s="60"/>
      <c r="C132" s="60"/>
      <c r="D132" s="60"/>
      <c r="F132" s="56"/>
      <c r="G132" s="57"/>
      <c r="H132" s="57"/>
    </row>
    <row r="133" spans="1:8" ht="13.5">
      <c r="A133" s="65" t="s">
        <v>87</v>
      </c>
      <c r="B133" s="107" t="s">
        <v>88</v>
      </c>
      <c r="C133" s="65" t="s">
        <v>89</v>
      </c>
      <c r="D133" s="74" t="s">
        <v>90</v>
      </c>
      <c r="E133" s="53"/>
      <c r="F133" s="52" t="s">
        <v>634</v>
      </c>
      <c r="G133" s="54"/>
      <c r="H133" s="54"/>
    </row>
    <row r="134" spans="1:8" ht="13.5">
      <c r="A134" s="60">
        <v>110000</v>
      </c>
      <c r="B134" s="91">
        <v>670210</v>
      </c>
      <c r="C134" s="60">
        <v>610000</v>
      </c>
      <c r="D134" s="60">
        <v>401100</v>
      </c>
      <c r="F134" s="3" t="s">
        <v>1162</v>
      </c>
      <c r="G134" s="55">
        <v>891188</v>
      </c>
      <c r="H134" s="55">
        <v>897701.0625</v>
      </c>
    </row>
    <row r="135" spans="1:8" ht="13.5">
      <c r="A135" s="60">
        <v>110000</v>
      </c>
      <c r="B135" s="91">
        <v>670210</v>
      </c>
      <c r="C135" s="60">
        <v>710000</v>
      </c>
      <c r="D135" s="60">
        <v>401100</v>
      </c>
      <c r="F135" s="3" t="s">
        <v>1163</v>
      </c>
      <c r="G135" s="55">
        <v>55284</v>
      </c>
      <c r="H135" s="55">
        <v>55284</v>
      </c>
    </row>
    <row r="136" spans="1:8" ht="13.5">
      <c r="A136" s="60">
        <v>110000</v>
      </c>
      <c r="B136" s="91">
        <v>670310</v>
      </c>
      <c r="C136" s="60">
        <v>610000</v>
      </c>
      <c r="D136" s="60">
        <v>401100</v>
      </c>
      <c r="F136" s="3" t="s">
        <v>1173</v>
      </c>
      <c r="G136" s="55">
        <v>1124338</v>
      </c>
      <c r="H136" s="55">
        <v>1137936.9936</v>
      </c>
    </row>
    <row r="137" spans="1:8" ht="13.5">
      <c r="A137" s="60">
        <v>110000</v>
      </c>
      <c r="B137" s="91">
        <v>670310</v>
      </c>
      <c r="C137" s="60">
        <v>710000</v>
      </c>
      <c r="D137" s="60">
        <v>401100</v>
      </c>
      <c r="F137" s="3" t="s">
        <v>1176</v>
      </c>
      <c r="G137" s="55">
        <v>35225</v>
      </c>
      <c r="H137" s="55">
        <v>35225</v>
      </c>
    </row>
    <row r="138" spans="1:8" ht="13.5">
      <c r="A138" s="60">
        <v>110000</v>
      </c>
      <c r="B138" s="91">
        <v>670410</v>
      </c>
      <c r="C138" s="60">
        <v>610000</v>
      </c>
      <c r="D138" s="60">
        <v>401100</v>
      </c>
      <c r="F138" s="3" t="s">
        <v>1181</v>
      </c>
      <c r="G138" s="55">
        <v>1052715</v>
      </c>
      <c r="H138" s="55">
        <v>1058187.928</v>
      </c>
    </row>
    <row r="139" spans="1:8" ht="13.5">
      <c r="A139" s="60">
        <v>110000</v>
      </c>
      <c r="B139" s="91">
        <v>670410</v>
      </c>
      <c r="C139" s="60">
        <v>710000</v>
      </c>
      <c r="D139" s="60">
        <v>401100</v>
      </c>
      <c r="F139" s="3" t="s">
        <v>1184</v>
      </c>
      <c r="G139" s="55">
        <v>39838</v>
      </c>
      <c r="H139" s="55">
        <v>38329</v>
      </c>
    </row>
    <row r="140" spans="1:8" ht="13.5">
      <c r="A140" s="60">
        <v>110000</v>
      </c>
      <c r="B140" s="3">
        <v>670413</v>
      </c>
      <c r="C140" s="60">
        <v>610000</v>
      </c>
      <c r="D140" s="60">
        <v>401100</v>
      </c>
      <c r="F140" s="3" t="s">
        <v>363</v>
      </c>
      <c r="G140" s="55">
        <v>668255</v>
      </c>
      <c r="H140" s="55">
        <v>752588.8425</v>
      </c>
    </row>
    <row r="141" spans="1:8" ht="13.5">
      <c r="A141" s="60">
        <v>110000</v>
      </c>
      <c r="B141" s="3">
        <v>670413</v>
      </c>
      <c r="C141" s="60">
        <v>710000</v>
      </c>
      <c r="D141" s="60">
        <v>401100</v>
      </c>
      <c r="F141" s="3" t="s">
        <v>1185</v>
      </c>
      <c r="G141" s="55">
        <v>30125</v>
      </c>
      <c r="H141" s="55">
        <v>30125</v>
      </c>
    </row>
    <row r="142" spans="1:9" s="94" customFormat="1" ht="13.5">
      <c r="A142" s="92">
        <v>110000</v>
      </c>
      <c r="B142" s="3">
        <v>670510</v>
      </c>
      <c r="C142" s="92">
        <v>610000</v>
      </c>
      <c r="D142" s="92">
        <v>401100</v>
      </c>
      <c r="F142" s="94" t="s">
        <v>864</v>
      </c>
      <c r="G142" s="90">
        <v>1704961</v>
      </c>
      <c r="H142" s="90">
        <v>1800839.5575</v>
      </c>
      <c r="I142" s="126"/>
    </row>
    <row r="143" spans="1:9" s="94" customFormat="1" ht="13.5">
      <c r="A143" s="92">
        <v>110000</v>
      </c>
      <c r="B143" s="3">
        <v>670510</v>
      </c>
      <c r="C143" s="92">
        <v>710000</v>
      </c>
      <c r="D143" s="92">
        <v>401100</v>
      </c>
      <c r="F143" s="94" t="s">
        <v>865</v>
      </c>
      <c r="G143" s="90">
        <v>50251</v>
      </c>
      <c r="H143" s="90">
        <v>50251</v>
      </c>
      <c r="I143" s="126"/>
    </row>
    <row r="144" spans="1:9" s="94" customFormat="1" ht="13.5">
      <c r="A144" s="92">
        <v>110000</v>
      </c>
      <c r="B144" s="3">
        <v>670610</v>
      </c>
      <c r="C144" s="92">
        <v>610000</v>
      </c>
      <c r="D144" s="92">
        <v>401100</v>
      </c>
      <c r="F144" s="94" t="s">
        <v>504</v>
      </c>
      <c r="G144" s="90">
        <v>1279696</v>
      </c>
      <c r="H144" s="90">
        <v>1358247.845</v>
      </c>
      <c r="I144" s="126"/>
    </row>
    <row r="145" spans="1:9" s="94" customFormat="1" ht="13.5">
      <c r="A145" s="92">
        <v>110000</v>
      </c>
      <c r="B145" s="3">
        <v>670610</v>
      </c>
      <c r="C145" s="92">
        <v>710000</v>
      </c>
      <c r="D145" s="92">
        <v>401100</v>
      </c>
      <c r="F145" s="94" t="s">
        <v>505</v>
      </c>
      <c r="G145" s="90">
        <v>50253</v>
      </c>
      <c r="H145" s="90">
        <v>50253</v>
      </c>
      <c r="I145" s="126"/>
    </row>
    <row r="146" spans="1:9" s="94" customFormat="1" ht="13.5">
      <c r="A146" s="92">
        <v>110000</v>
      </c>
      <c r="B146" s="3">
        <v>670611</v>
      </c>
      <c r="C146" s="92">
        <v>610000</v>
      </c>
      <c r="D146" s="92">
        <v>401100</v>
      </c>
      <c r="F146" s="94" t="s">
        <v>365</v>
      </c>
      <c r="G146" s="90">
        <v>226219</v>
      </c>
      <c r="H146" s="90">
        <v>192955.0725</v>
      </c>
      <c r="I146" s="126"/>
    </row>
    <row r="147" spans="1:9" s="94" customFormat="1" ht="13.5">
      <c r="A147" s="92">
        <v>110000</v>
      </c>
      <c r="B147" s="3">
        <v>670611</v>
      </c>
      <c r="C147" s="92">
        <v>710000</v>
      </c>
      <c r="D147" s="92">
        <v>401100</v>
      </c>
      <c r="F147" s="94" t="s">
        <v>366</v>
      </c>
      <c r="G147" s="90">
        <v>40000</v>
      </c>
      <c r="H147" s="90">
        <v>40000</v>
      </c>
      <c r="I147" s="126"/>
    </row>
    <row r="148" spans="1:9" s="94" customFormat="1" ht="13.5">
      <c r="A148" s="92">
        <v>110000</v>
      </c>
      <c r="B148" s="3">
        <v>670000</v>
      </c>
      <c r="C148" s="92">
        <v>799999</v>
      </c>
      <c r="D148" s="92">
        <v>401100</v>
      </c>
      <c r="F148" s="94" t="s">
        <v>536</v>
      </c>
      <c r="G148" s="90">
        <v>602383</v>
      </c>
      <c r="H148" s="90">
        <v>552382</v>
      </c>
      <c r="I148" s="126"/>
    </row>
    <row r="149" spans="1:9" s="94" customFormat="1" ht="13.5">
      <c r="A149" s="92">
        <v>110000</v>
      </c>
      <c r="B149" s="3">
        <v>670000</v>
      </c>
      <c r="C149" s="92">
        <v>710000</v>
      </c>
      <c r="D149" s="92">
        <v>402000</v>
      </c>
      <c r="F149" s="94" t="s">
        <v>537</v>
      </c>
      <c r="G149" s="90">
        <v>160872</v>
      </c>
      <c r="H149" s="90">
        <v>164359</v>
      </c>
      <c r="I149" s="126"/>
    </row>
    <row r="150" spans="1:8" ht="13.5">
      <c r="A150" s="60"/>
      <c r="C150" s="60"/>
      <c r="D150" s="60"/>
      <c r="F150" s="56" t="s">
        <v>635</v>
      </c>
      <c r="G150" s="57">
        <f>SUM(G134:G149)</f>
        <v>8011603</v>
      </c>
      <c r="H150" s="57">
        <v>8214665.3016</v>
      </c>
    </row>
    <row r="151" spans="1:4" ht="13.5">
      <c r="A151" s="60"/>
      <c r="C151" s="60"/>
      <c r="D151" s="60"/>
    </row>
    <row r="152" spans="1:4" ht="13.5">
      <c r="A152" s="60"/>
      <c r="C152" s="60"/>
      <c r="D152" s="60"/>
    </row>
    <row r="153" spans="1:8" ht="13.5">
      <c r="A153" s="65" t="s">
        <v>87</v>
      </c>
      <c r="B153" s="107" t="s">
        <v>88</v>
      </c>
      <c r="C153" s="65" t="s">
        <v>89</v>
      </c>
      <c r="D153" s="74" t="s">
        <v>90</v>
      </c>
      <c r="E153" s="53"/>
      <c r="F153" s="52" t="s">
        <v>1186</v>
      </c>
      <c r="G153" s="54"/>
      <c r="H153" s="54"/>
    </row>
    <row r="154" spans="1:9" s="94" customFormat="1" ht="13.5">
      <c r="A154" s="92">
        <v>110000</v>
      </c>
      <c r="B154" s="94">
        <v>120000</v>
      </c>
      <c r="C154" s="92">
        <v>610000</v>
      </c>
      <c r="D154" s="92">
        <v>401100</v>
      </c>
      <c r="F154" s="92" t="s">
        <v>694</v>
      </c>
      <c r="G154" s="90"/>
      <c r="H154" s="90">
        <v>49170</v>
      </c>
      <c r="I154" s="126"/>
    </row>
    <row r="155" spans="1:8" ht="13.5">
      <c r="A155" s="60">
        <v>110000</v>
      </c>
      <c r="B155" s="3">
        <v>610310</v>
      </c>
      <c r="C155" s="60">
        <v>610000</v>
      </c>
      <c r="D155" s="60">
        <v>404000</v>
      </c>
      <c r="F155" s="60" t="s">
        <v>1070</v>
      </c>
      <c r="G155" s="55">
        <v>178278</v>
      </c>
      <c r="H155" s="55">
        <v>178278.4175</v>
      </c>
    </row>
    <row r="156" spans="1:8" ht="13.5">
      <c r="A156" s="60">
        <v>110000</v>
      </c>
      <c r="B156" s="3">
        <v>610310</v>
      </c>
      <c r="C156" s="60">
        <v>710000</v>
      </c>
      <c r="D156" s="60">
        <v>404000</v>
      </c>
      <c r="F156" s="60" t="s">
        <v>1071</v>
      </c>
      <c r="G156" s="55">
        <v>58461</v>
      </c>
      <c r="H156" s="55">
        <v>58460.625925</v>
      </c>
    </row>
    <row r="157" spans="1:8" ht="13.5">
      <c r="A157" s="60">
        <v>110000</v>
      </c>
      <c r="B157" s="3">
        <v>620910</v>
      </c>
      <c r="C157" s="60">
        <v>610000</v>
      </c>
      <c r="D157" s="60">
        <v>401200</v>
      </c>
      <c r="F157" s="3" t="s">
        <v>831</v>
      </c>
      <c r="G157" s="55">
        <v>119607</v>
      </c>
      <c r="H157" s="55">
        <v>119606</v>
      </c>
    </row>
    <row r="158" spans="1:8" ht="13.5">
      <c r="A158" s="60">
        <v>110000</v>
      </c>
      <c r="B158" s="3">
        <v>620910</v>
      </c>
      <c r="C158" s="60">
        <v>710000</v>
      </c>
      <c r="D158" s="60">
        <v>401200</v>
      </c>
      <c r="F158" s="3" t="s">
        <v>832</v>
      </c>
      <c r="G158" s="55">
        <v>180833</v>
      </c>
      <c r="H158" s="55">
        <v>180833</v>
      </c>
    </row>
    <row r="159" spans="1:9" s="94" customFormat="1" ht="13.5">
      <c r="A159" s="92">
        <v>110000</v>
      </c>
      <c r="B159" s="3">
        <v>630610</v>
      </c>
      <c r="C159" s="92">
        <v>610000</v>
      </c>
      <c r="D159" s="109">
        <v>401100</v>
      </c>
      <c r="F159" s="94" t="s">
        <v>1153</v>
      </c>
      <c r="G159" s="90">
        <v>175074</v>
      </c>
      <c r="H159" s="90">
        <v>175815.46</v>
      </c>
      <c r="I159" s="126"/>
    </row>
    <row r="160" spans="1:9" s="94" customFormat="1" ht="13.5">
      <c r="A160" s="92">
        <v>110000</v>
      </c>
      <c r="B160" s="3">
        <v>630610</v>
      </c>
      <c r="C160" s="92">
        <v>710000</v>
      </c>
      <c r="D160" s="109">
        <v>401100</v>
      </c>
      <c r="F160" s="94" t="s">
        <v>1154</v>
      </c>
      <c r="G160" s="90">
        <v>35175</v>
      </c>
      <c r="H160" s="90">
        <v>34251</v>
      </c>
      <c r="I160" s="126"/>
    </row>
    <row r="161" spans="1:8" ht="13.5">
      <c r="A161" s="60">
        <v>110000</v>
      </c>
      <c r="B161" s="3">
        <v>700000</v>
      </c>
      <c r="C161" s="60">
        <v>799999</v>
      </c>
      <c r="D161" s="108">
        <v>401100</v>
      </c>
      <c r="F161" s="3" t="s">
        <v>1191</v>
      </c>
      <c r="G161" s="55">
        <v>2588584</v>
      </c>
      <c r="H161" s="55">
        <v>1960163.496</v>
      </c>
    </row>
    <row r="162" spans="1:8" ht="13.5">
      <c r="A162" s="60">
        <v>110000</v>
      </c>
      <c r="B162" s="3">
        <v>700000</v>
      </c>
      <c r="C162" s="60">
        <v>610000</v>
      </c>
      <c r="D162" s="60">
        <v>436300</v>
      </c>
      <c r="F162" s="3" t="s">
        <v>1192</v>
      </c>
      <c r="G162" s="55">
        <v>350527</v>
      </c>
      <c r="H162" s="55">
        <v>345956.58</v>
      </c>
    </row>
    <row r="163" spans="1:8" ht="13.5">
      <c r="A163" s="60">
        <v>110000</v>
      </c>
      <c r="B163" s="3">
        <v>710000</v>
      </c>
      <c r="C163" s="60">
        <v>610000</v>
      </c>
      <c r="D163" s="60">
        <v>401200</v>
      </c>
      <c r="F163" s="3" t="s">
        <v>1187</v>
      </c>
      <c r="G163" s="55">
        <v>31000</v>
      </c>
      <c r="H163" s="55">
        <v>31000</v>
      </c>
    </row>
    <row r="164" spans="1:8" ht="13.5">
      <c r="A164" s="60">
        <v>110000</v>
      </c>
      <c r="B164" s="3">
        <v>710000</v>
      </c>
      <c r="C164" s="60">
        <v>710000</v>
      </c>
      <c r="D164" s="60">
        <v>401200</v>
      </c>
      <c r="F164" s="3" t="s">
        <v>1188</v>
      </c>
      <c r="G164" s="55">
        <v>9000</v>
      </c>
      <c r="H164" s="55">
        <v>9000</v>
      </c>
    </row>
    <row r="165" spans="1:8" ht="13.5">
      <c r="A165" s="60">
        <v>110000</v>
      </c>
      <c r="B165" s="3">
        <v>710110</v>
      </c>
      <c r="C165" s="60">
        <v>610000</v>
      </c>
      <c r="D165" s="60">
        <v>401100</v>
      </c>
      <c r="F165" s="3" t="s">
        <v>311</v>
      </c>
      <c r="G165" s="55">
        <v>43834</v>
      </c>
      <c r="H165" s="55">
        <v>43834</v>
      </c>
    </row>
    <row r="166" spans="1:8" ht="13.5">
      <c r="A166" s="60">
        <v>110000</v>
      </c>
      <c r="B166" s="3">
        <v>710110</v>
      </c>
      <c r="C166" s="60">
        <v>710000</v>
      </c>
      <c r="D166" s="60">
        <v>401100</v>
      </c>
      <c r="F166" s="3" t="s">
        <v>312</v>
      </c>
      <c r="G166" s="55">
        <v>8000</v>
      </c>
      <c r="H166" s="55">
        <v>4888</v>
      </c>
    </row>
    <row r="167" spans="1:8" ht="13.5">
      <c r="A167" s="60">
        <v>110000</v>
      </c>
      <c r="B167" s="91">
        <v>720000</v>
      </c>
      <c r="C167" s="60">
        <v>710000</v>
      </c>
      <c r="D167" s="60">
        <v>401200</v>
      </c>
      <c r="F167" s="60" t="s">
        <v>1054</v>
      </c>
      <c r="G167" s="55">
        <v>63750</v>
      </c>
      <c r="H167" s="55">
        <v>63750</v>
      </c>
    </row>
    <row r="168" spans="1:8" ht="13.5">
      <c r="A168" s="60">
        <v>110000</v>
      </c>
      <c r="B168" s="3">
        <v>770210</v>
      </c>
      <c r="C168" s="60">
        <v>610000</v>
      </c>
      <c r="D168" s="60">
        <v>401200</v>
      </c>
      <c r="F168" s="3" t="s">
        <v>427</v>
      </c>
      <c r="G168" s="55">
        <v>2445731</v>
      </c>
      <c r="H168" s="55">
        <v>2142736.88</v>
      </c>
    </row>
    <row r="169" spans="1:8" ht="13.5">
      <c r="A169" s="60">
        <v>110000</v>
      </c>
      <c r="B169" s="3">
        <v>770210</v>
      </c>
      <c r="C169" s="60">
        <v>710000</v>
      </c>
      <c r="D169" s="60">
        <v>401200</v>
      </c>
      <c r="F169" s="3" t="s">
        <v>428</v>
      </c>
      <c r="G169" s="55">
        <v>857054</v>
      </c>
      <c r="H169" s="55">
        <v>399546</v>
      </c>
    </row>
    <row r="170" spans="1:8" ht="13.5">
      <c r="A170" s="60">
        <v>110000</v>
      </c>
      <c r="B170" s="3">
        <v>770210</v>
      </c>
      <c r="C170" s="60">
        <v>710000</v>
      </c>
      <c r="D170" s="60">
        <v>438200</v>
      </c>
      <c r="F170" s="3" t="s">
        <v>1167</v>
      </c>
      <c r="G170" s="55">
        <v>211839</v>
      </c>
      <c r="H170" s="55">
        <v>211839</v>
      </c>
    </row>
    <row r="171" spans="1:8" ht="13.5">
      <c r="A171" s="60">
        <v>110000</v>
      </c>
      <c r="B171" s="3">
        <v>770410</v>
      </c>
      <c r="C171" s="60">
        <v>610000</v>
      </c>
      <c r="D171" s="60">
        <v>401200</v>
      </c>
      <c r="F171" s="3" t="s">
        <v>493</v>
      </c>
      <c r="G171" s="55">
        <v>713460</v>
      </c>
      <c r="H171" s="55">
        <v>731463.68</v>
      </c>
    </row>
    <row r="172" spans="1:8" ht="13.5">
      <c r="A172" s="60">
        <v>110000</v>
      </c>
      <c r="B172" s="3">
        <v>770410</v>
      </c>
      <c r="C172" s="60">
        <v>710000</v>
      </c>
      <c r="D172" s="60">
        <v>401200</v>
      </c>
      <c r="F172" s="3" t="s">
        <v>494</v>
      </c>
      <c r="G172" s="55">
        <v>227608</v>
      </c>
      <c r="H172" s="55">
        <v>209485</v>
      </c>
    </row>
    <row r="173" spans="1:8" ht="13.5">
      <c r="A173" s="60">
        <v>110000</v>
      </c>
      <c r="B173" s="3">
        <v>770510</v>
      </c>
      <c r="C173" s="60">
        <v>610000</v>
      </c>
      <c r="D173" s="60">
        <v>401200</v>
      </c>
      <c r="F173" s="60" t="s">
        <v>1076</v>
      </c>
      <c r="G173" s="84">
        <v>7579</v>
      </c>
      <c r="H173" s="84">
        <v>0</v>
      </c>
    </row>
    <row r="174" spans="1:8" ht="13.5">
      <c r="A174" s="60">
        <v>110000</v>
      </c>
      <c r="B174" s="3">
        <v>770510</v>
      </c>
      <c r="C174" s="60">
        <v>710000</v>
      </c>
      <c r="D174" s="60">
        <v>401200</v>
      </c>
      <c r="F174" s="60" t="s">
        <v>1077</v>
      </c>
      <c r="G174" s="84">
        <v>42638</v>
      </c>
      <c r="H174" s="84">
        <v>0</v>
      </c>
    </row>
    <row r="175" spans="1:8" ht="13.5">
      <c r="A175" s="60"/>
      <c r="C175" s="60"/>
      <c r="D175" s="60"/>
      <c r="F175" s="58" t="s">
        <v>1193</v>
      </c>
      <c r="G175" s="57">
        <f>SUM(G154:G174)</f>
        <v>8348032</v>
      </c>
      <c r="H175" s="57">
        <v>6950077.139425</v>
      </c>
    </row>
    <row r="176" spans="1:9" s="94" customFormat="1" ht="13.5">
      <c r="A176" s="92"/>
      <c r="B176" s="93"/>
      <c r="C176" s="92"/>
      <c r="D176" s="92"/>
      <c r="F176" s="103" t="s">
        <v>1194</v>
      </c>
      <c r="G176" s="106">
        <f>G17+G43+G59+G102+G108+G130+G175+G150-1</f>
        <v>57328783</v>
      </c>
      <c r="H176" s="106">
        <v>56693589.225625</v>
      </c>
      <c r="I176" s="126"/>
    </row>
    <row r="177" spans="1:6" ht="13.5">
      <c r="A177" s="60"/>
      <c r="C177" s="60"/>
      <c r="D177" s="60"/>
      <c r="F177" s="60"/>
    </row>
    <row r="178" spans="1:6" ht="13.5">
      <c r="A178" s="60"/>
      <c r="C178" s="60"/>
      <c r="D178" s="60"/>
      <c r="F178" s="60"/>
    </row>
    <row r="179" spans="1:6" ht="13.5">
      <c r="A179" s="60"/>
      <c r="C179" s="60"/>
      <c r="D179" s="60"/>
      <c r="F179" s="60"/>
    </row>
    <row r="180" spans="1:8" ht="13.5">
      <c r="A180" s="65" t="s">
        <v>87</v>
      </c>
      <c r="B180" s="107" t="s">
        <v>88</v>
      </c>
      <c r="C180" s="65" t="s">
        <v>89</v>
      </c>
      <c r="D180" s="74" t="s">
        <v>90</v>
      </c>
      <c r="E180" s="53"/>
      <c r="F180" s="61" t="s">
        <v>151</v>
      </c>
      <c r="G180" s="54"/>
      <c r="H180" s="54"/>
    </row>
    <row r="181" spans="1:8" ht="13.5">
      <c r="A181" s="60">
        <v>110000</v>
      </c>
      <c r="B181" s="91">
        <v>620514</v>
      </c>
      <c r="C181" s="60">
        <v>610000</v>
      </c>
      <c r="D181" s="60">
        <v>411000</v>
      </c>
      <c r="F181" s="60" t="s">
        <v>1105</v>
      </c>
      <c r="G181" s="55">
        <v>860682</v>
      </c>
      <c r="H181" s="55">
        <v>861277.7250000001</v>
      </c>
    </row>
    <row r="182" spans="1:8" ht="13.5">
      <c r="A182" s="60">
        <v>110000</v>
      </c>
      <c r="B182" s="3">
        <v>620514</v>
      </c>
      <c r="C182" s="60">
        <v>710000</v>
      </c>
      <c r="D182" s="60">
        <v>411000</v>
      </c>
      <c r="F182" s="60" t="s">
        <v>1106</v>
      </c>
      <c r="G182" s="55">
        <v>55260</v>
      </c>
      <c r="H182" s="55">
        <v>53260</v>
      </c>
    </row>
    <row r="183" spans="1:8" ht="13.5">
      <c r="A183" s="60">
        <v>110000</v>
      </c>
      <c r="B183" s="91">
        <v>650212</v>
      </c>
      <c r="C183" s="60">
        <v>610000</v>
      </c>
      <c r="D183" s="60">
        <v>412000</v>
      </c>
      <c r="F183" s="60" t="s">
        <v>1195</v>
      </c>
      <c r="G183" s="55">
        <v>40530</v>
      </c>
      <c r="H183" s="55">
        <v>46086.744900000005</v>
      </c>
    </row>
    <row r="184" spans="1:8" ht="13.5">
      <c r="A184" s="60">
        <v>110000</v>
      </c>
      <c r="B184" s="91">
        <v>650212</v>
      </c>
      <c r="C184" s="60">
        <v>710000</v>
      </c>
      <c r="D184" s="60">
        <v>412000</v>
      </c>
      <c r="F184" s="60" t="s">
        <v>1196</v>
      </c>
      <c r="G184" s="55">
        <v>6459</v>
      </c>
      <c r="H184" s="55">
        <v>5459</v>
      </c>
    </row>
    <row r="185" spans="1:8" ht="13.5">
      <c r="A185" s="60">
        <v>110000</v>
      </c>
      <c r="B185" s="91">
        <v>730000</v>
      </c>
      <c r="C185" s="60">
        <v>610000</v>
      </c>
      <c r="D185" s="60">
        <v>411000</v>
      </c>
      <c r="F185" s="60" t="s">
        <v>1097</v>
      </c>
      <c r="G185" s="55">
        <v>499594</v>
      </c>
      <c r="H185" s="55">
        <v>559594</v>
      </c>
    </row>
    <row r="186" spans="1:8" ht="13.5">
      <c r="A186" s="60">
        <v>110000</v>
      </c>
      <c r="B186" s="91" t="s">
        <v>188</v>
      </c>
      <c r="C186" s="60">
        <v>710000</v>
      </c>
      <c r="D186" s="60">
        <v>411000</v>
      </c>
      <c r="F186" s="60" t="s">
        <v>1112</v>
      </c>
      <c r="G186" s="55">
        <v>25000</v>
      </c>
      <c r="H186" s="55">
        <v>12339</v>
      </c>
    </row>
    <row r="187" spans="1:8" ht="13.5">
      <c r="A187" s="60">
        <v>110000</v>
      </c>
      <c r="B187" s="91" t="s">
        <v>188</v>
      </c>
      <c r="C187" s="60">
        <v>710000</v>
      </c>
      <c r="D187" s="60">
        <v>411000</v>
      </c>
      <c r="F187" s="60" t="s">
        <v>926</v>
      </c>
      <c r="G187" s="55">
        <v>35000</v>
      </c>
      <c r="H187" s="55">
        <v>35000</v>
      </c>
    </row>
    <row r="188" spans="1:8" ht="13.5">
      <c r="A188" s="60">
        <v>110000</v>
      </c>
      <c r="B188" s="91" t="s">
        <v>218</v>
      </c>
      <c r="C188" s="60">
        <v>610000</v>
      </c>
      <c r="D188" s="60">
        <v>411000</v>
      </c>
      <c r="F188" s="60" t="s">
        <v>1155</v>
      </c>
      <c r="G188" s="55">
        <v>12817</v>
      </c>
      <c r="H188" s="55">
        <v>59520</v>
      </c>
    </row>
    <row r="189" spans="1:8" ht="13.5">
      <c r="A189" s="60">
        <v>110000</v>
      </c>
      <c r="B189" s="91" t="s">
        <v>218</v>
      </c>
      <c r="C189" s="60">
        <v>710000</v>
      </c>
      <c r="D189" s="60">
        <v>411000</v>
      </c>
      <c r="F189" s="60" t="s">
        <v>1100</v>
      </c>
      <c r="G189" s="55">
        <v>162183</v>
      </c>
      <c r="H189" s="55">
        <v>140480</v>
      </c>
    </row>
    <row r="190" spans="1:8" ht="13.5">
      <c r="A190" s="60">
        <v>110000</v>
      </c>
      <c r="B190" s="91" t="s">
        <v>218</v>
      </c>
      <c r="C190" s="60">
        <v>799999</v>
      </c>
      <c r="D190" s="60">
        <v>411000</v>
      </c>
      <c r="F190" s="60" t="s">
        <v>1101</v>
      </c>
      <c r="G190" s="55">
        <v>100000</v>
      </c>
      <c r="H190" s="55">
        <v>100000</v>
      </c>
    </row>
    <row r="191" spans="1:8" ht="13.5">
      <c r="A191" s="60">
        <v>110000</v>
      </c>
      <c r="B191" s="91">
        <v>730200</v>
      </c>
      <c r="C191" s="60">
        <v>610000</v>
      </c>
      <c r="D191" s="60">
        <v>412000</v>
      </c>
      <c r="F191" s="60" t="s">
        <v>1098</v>
      </c>
      <c r="G191" s="55">
        <v>409199</v>
      </c>
      <c r="H191" s="55">
        <v>545850.9025</v>
      </c>
    </row>
    <row r="192" spans="1:8" ht="13.5">
      <c r="A192" s="60">
        <v>110000</v>
      </c>
      <c r="B192" s="91">
        <v>730200</v>
      </c>
      <c r="C192" s="60">
        <v>710000</v>
      </c>
      <c r="D192" s="60">
        <v>412000</v>
      </c>
      <c r="F192" s="60" t="s">
        <v>1099</v>
      </c>
      <c r="G192" s="55">
        <v>12468</v>
      </c>
      <c r="H192" s="55">
        <v>12468</v>
      </c>
    </row>
    <row r="193" spans="1:8" ht="13.5">
      <c r="A193" s="60">
        <v>110000</v>
      </c>
      <c r="B193" s="91">
        <v>750000</v>
      </c>
      <c r="C193" s="60">
        <v>610000</v>
      </c>
      <c r="D193" s="60">
        <v>411000</v>
      </c>
      <c r="F193" s="60" t="s">
        <v>1197</v>
      </c>
      <c r="G193" s="55">
        <v>1076226</v>
      </c>
      <c r="H193" s="55">
        <v>1063236.3203</v>
      </c>
    </row>
    <row r="194" spans="1:8" ht="13.5">
      <c r="A194" s="60">
        <v>110000</v>
      </c>
      <c r="B194" s="91">
        <v>750000</v>
      </c>
      <c r="C194" s="60">
        <v>710000</v>
      </c>
      <c r="D194" s="60">
        <v>411000</v>
      </c>
      <c r="F194" s="60" t="s">
        <v>1198</v>
      </c>
      <c r="G194" s="55">
        <v>101184</v>
      </c>
      <c r="H194" s="55">
        <v>101184</v>
      </c>
    </row>
    <row r="195" spans="1:8" ht="13.5">
      <c r="A195" s="60">
        <v>110000</v>
      </c>
      <c r="B195" s="91" t="s">
        <v>834</v>
      </c>
      <c r="C195" s="60">
        <v>610000</v>
      </c>
      <c r="D195" s="60">
        <v>421000</v>
      </c>
      <c r="F195" s="60" t="s">
        <v>835</v>
      </c>
      <c r="G195" s="55">
        <v>118096</v>
      </c>
      <c r="H195" s="55">
        <v>145539.75</v>
      </c>
    </row>
    <row r="196" spans="1:8" ht="13.5">
      <c r="A196" s="60">
        <v>110000</v>
      </c>
      <c r="B196" s="91" t="s">
        <v>834</v>
      </c>
      <c r="C196" s="60">
        <v>710000</v>
      </c>
      <c r="D196" s="60">
        <v>421000</v>
      </c>
      <c r="F196" s="60" t="s">
        <v>471</v>
      </c>
      <c r="G196" s="55">
        <v>10000</v>
      </c>
      <c r="H196" s="55">
        <v>15000</v>
      </c>
    </row>
    <row r="197" spans="1:8" ht="13.5">
      <c r="A197" s="60"/>
      <c r="C197" s="60"/>
      <c r="D197" s="60"/>
      <c r="F197" s="59" t="s">
        <v>1102</v>
      </c>
      <c r="G197" s="57">
        <f>SUM(G181:G196)</f>
        <v>3524698</v>
      </c>
      <c r="H197" s="57">
        <v>3756295.4427000005</v>
      </c>
    </row>
    <row r="198" spans="1:8" ht="13.5">
      <c r="A198" s="60"/>
      <c r="C198" s="60"/>
      <c r="D198" s="60"/>
      <c r="F198" s="59"/>
      <c r="G198" s="57"/>
      <c r="H198" s="57"/>
    </row>
    <row r="199" spans="1:8" ht="13.5">
      <c r="A199" s="60"/>
      <c r="C199" s="60"/>
      <c r="D199" s="60"/>
      <c r="F199" s="59"/>
      <c r="G199" s="57"/>
      <c r="H199" s="57"/>
    </row>
    <row r="200" spans="1:8" ht="13.5">
      <c r="A200" s="65" t="s">
        <v>87</v>
      </c>
      <c r="B200" s="107" t="s">
        <v>88</v>
      </c>
      <c r="C200" s="65" t="s">
        <v>89</v>
      </c>
      <c r="D200" s="74" t="s">
        <v>90</v>
      </c>
      <c r="E200" s="53"/>
      <c r="F200" s="61" t="s">
        <v>152</v>
      </c>
      <c r="G200" s="54"/>
      <c r="H200" s="54"/>
    </row>
    <row r="201" spans="1:8" ht="13.5">
      <c r="A201" s="60">
        <v>110000</v>
      </c>
      <c r="B201" s="3">
        <v>430000</v>
      </c>
      <c r="C201" s="60">
        <v>610000</v>
      </c>
      <c r="D201" s="60">
        <v>421000</v>
      </c>
      <c r="F201" s="60" t="s">
        <v>778</v>
      </c>
      <c r="G201" s="55">
        <v>99583</v>
      </c>
      <c r="H201" s="55">
        <v>102106.10699999999</v>
      </c>
    </row>
    <row r="202" spans="1:8" ht="13.5">
      <c r="A202" s="60">
        <v>110000</v>
      </c>
      <c r="B202" s="3">
        <v>430000</v>
      </c>
      <c r="C202" s="60">
        <v>710000</v>
      </c>
      <c r="D202" s="60">
        <v>421000</v>
      </c>
      <c r="F202" s="60" t="s">
        <v>779</v>
      </c>
      <c r="G202" s="55">
        <v>5930</v>
      </c>
      <c r="H202" s="55">
        <v>3406.893000000011</v>
      </c>
    </row>
    <row r="203" spans="1:8" ht="13.5">
      <c r="A203" s="60">
        <v>110000</v>
      </c>
      <c r="B203" s="91">
        <v>620510</v>
      </c>
      <c r="C203" s="60">
        <v>610000</v>
      </c>
      <c r="D203" s="60">
        <v>421000</v>
      </c>
      <c r="F203" s="60" t="s">
        <v>1103</v>
      </c>
      <c r="G203" s="55">
        <v>425111</v>
      </c>
      <c r="H203" s="55">
        <v>425914.0875</v>
      </c>
    </row>
    <row r="204" spans="1:8" ht="13.5">
      <c r="A204" s="60">
        <v>110000</v>
      </c>
      <c r="B204" s="91">
        <v>620510</v>
      </c>
      <c r="C204" s="60">
        <v>710000</v>
      </c>
      <c r="D204" s="60">
        <v>421000</v>
      </c>
      <c r="F204" s="60" t="s">
        <v>1104</v>
      </c>
      <c r="G204" s="55">
        <v>58882</v>
      </c>
      <c r="H204" s="55">
        <v>49882</v>
      </c>
    </row>
    <row r="205" spans="1:9" s="94" customFormat="1" ht="13.5">
      <c r="A205" s="92">
        <v>110000</v>
      </c>
      <c r="B205" s="93" t="s">
        <v>369</v>
      </c>
      <c r="C205" s="92">
        <v>710000</v>
      </c>
      <c r="D205" s="92">
        <v>421000</v>
      </c>
      <c r="F205" s="92" t="s">
        <v>425</v>
      </c>
      <c r="G205" s="90">
        <v>30000</v>
      </c>
      <c r="H205" s="90">
        <v>30000</v>
      </c>
      <c r="I205" s="126"/>
    </row>
    <row r="206" spans="1:8" ht="13.5">
      <c r="A206" s="60">
        <v>110000</v>
      </c>
      <c r="B206" s="91">
        <v>620511</v>
      </c>
      <c r="C206" s="60">
        <v>610000</v>
      </c>
      <c r="D206" s="60">
        <v>421000</v>
      </c>
      <c r="F206" s="60" t="s">
        <v>1115</v>
      </c>
      <c r="G206" s="55">
        <v>418726</v>
      </c>
      <c r="H206" s="55">
        <v>424343.4954</v>
      </c>
    </row>
    <row r="207" spans="1:8" ht="13.5">
      <c r="A207" s="60">
        <v>110000</v>
      </c>
      <c r="B207" s="3">
        <v>620511</v>
      </c>
      <c r="C207" s="60">
        <v>710000</v>
      </c>
      <c r="D207" s="60">
        <v>421000</v>
      </c>
      <c r="F207" s="60" t="s">
        <v>1116</v>
      </c>
      <c r="G207" s="55">
        <v>30900</v>
      </c>
      <c r="H207" s="55">
        <v>28809</v>
      </c>
    </row>
    <row r="208" spans="1:8" ht="13.5">
      <c r="A208" s="60">
        <v>110000</v>
      </c>
      <c r="B208" s="3">
        <v>620512</v>
      </c>
      <c r="C208" s="60">
        <v>710000</v>
      </c>
      <c r="D208" s="60">
        <v>421000</v>
      </c>
      <c r="F208" s="60" t="s">
        <v>1108</v>
      </c>
      <c r="G208" s="55">
        <v>29599</v>
      </c>
      <c r="H208" s="55">
        <v>20740</v>
      </c>
    </row>
    <row r="209" spans="1:8" ht="13.5">
      <c r="A209" s="60">
        <v>110000</v>
      </c>
      <c r="B209" s="3">
        <v>620513</v>
      </c>
      <c r="C209" s="60">
        <v>610000</v>
      </c>
      <c r="D209" s="60">
        <v>421000</v>
      </c>
      <c r="F209" s="60" t="s">
        <v>1111</v>
      </c>
      <c r="G209" s="55">
        <v>29753</v>
      </c>
      <c r="H209" s="55">
        <v>33208.74</v>
      </c>
    </row>
    <row r="210" spans="1:8" ht="13.5">
      <c r="A210" s="60">
        <v>110000</v>
      </c>
      <c r="B210" s="91">
        <v>620513</v>
      </c>
      <c r="C210" s="60">
        <v>710000</v>
      </c>
      <c r="D210" s="60">
        <v>421000</v>
      </c>
      <c r="F210" s="60" t="s">
        <v>1114</v>
      </c>
      <c r="G210" s="55">
        <v>20247</v>
      </c>
      <c r="H210" s="55">
        <v>16191.26</v>
      </c>
    </row>
    <row r="211" spans="1:8" ht="13.5">
      <c r="A211" s="60">
        <v>110000</v>
      </c>
      <c r="B211" s="3">
        <v>620515</v>
      </c>
      <c r="C211" s="60">
        <v>610000</v>
      </c>
      <c r="D211" s="60">
        <v>421000</v>
      </c>
      <c r="F211" s="60" t="s">
        <v>1109</v>
      </c>
      <c r="G211" s="55">
        <v>284616</v>
      </c>
      <c r="H211" s="55">
        <v>292642.0479</v>
      </c>
    </row>
    <row r="212" spans="1:8" ht="13.5">
      <c r="A212" s="60">
        <v>110000</v>
      </c>
      <c r="B212" s="3">
        <v>620515</v>
      </c>
      <c r="C212" s="60">
        <v>710000</v>
      </c>
      <c r="D212" s="60">
        <v>421000</v>
      </c>
      <c r="F212" s="60" t="s">
        <v>1110</v>
      </c>
      <c r="G212" s="55">
        <v>15677</v>
      </c>
      <c r="H212" s="55">
        <v>11594</v>
      </c>
    </row>
    <row r="213" spans="1:8" ht="13.5">
      <c r="A213" s="60">
        <v>110000</v>
      </c>
      <c r="B213" s="3">
        <v>620810</v>
      </c>
      <c r="C213" s="60">
        <v>610000</v>
      </c>
      <c r="D213" s="60">
        <v>421000</v>
      </c>
      <c r="F213" s="60" t="s">
        <v>776</v>
      </c>
      <c r="G213" s="55">
        <v>619387</v>
      </c>
      <c r="H213" s="55">
        <v>619387.3125</v>
      </c>
    </row>
    <row r="214" spans="1:8" ht="13.5">
      <c r="A214" s="60">
        <v>110000</v>
      </c>
      <c r="B214" s="3">
        <v>620810</v>
      </c>
      <c r="C214" s="60">
        <v>710000</v>
      </c>
      <c r="D214" s="60">
        <v>421000</v>
      </c>
      <c r="F214" s="60" t="s">
        <v>777</v>
      </c>
      <c r="G214" s="55">
        <v>97976</v>
      </c>
      <c r="H214" s="55">
        <v>95976</v>
      </c>
    </row>
    <row r="215" spans="1:8" ht="13.5">
      <c r="A215" s="60">
        <v>110000</v>
      </c>
      <c r="B215" s="3">
        <v>640510</v>
      </c>
      <c r="C215" s="60">
        <v>610000</v>
      </c>
      <c r="D215" s="60">
        <v>421000</v>
      </c>
      <c r="F215" s="60" t="s">
        <v>955</v>
      </c>
      <c r="G215" s="55">
        <v>147031</v>
      </c>
      <c r="H215" s="55">
        <v>147623.0925</v>
      </c>
    </row>
    <row r="216" spans="1:8" ht="13.5">
      <c r="A216" s="60">
        <v>110000</v>
      </c>
      <c r="B216" s="3">
        <v>640510</v>
      </c>
      <c r="C216" s="60">
        <v>710000</v>
      </c>
      <c r="D216" s="60">
        <v>421000</v>
      </c>
      <c r="F216" s="60" t="s">
        <v>956</v>
      </c>
      <c r="G216" s="55">
        <v>35914</v>
      </c>
      <c r="H216" s="55">
        <v>34836</v>
      </c>
    </row>
    <row r="217" spans="1:8" ht="13.5">
      <c r="A217" s="60">
        <v>110000</v>
      </c>
      <c r="B217" s="3">
        <v>640512</v>
      </c>
      <c r="C217" s="60">
        <v>610000</v>
      </c>
      <c r="D217" s="60">
        <v>421000</v>
      </c>
      <c r="F217" s="60" t="s">
        <v>1107</v>
      </c>
      <c r="G217" s="55">
        <v>380994</v>
      </c>
      <c r="H217" s="55">
        <v>368166.2528</v>
      </c>
    </row>
    <row r="218" spans="1:8" ht="13.5">
      <c r="A218" s="60">
        <v>110000</v>
      </c>
      <c r="B218" s="3">
        <v>640512</v>
      </c>
      <c r="C218" s="60">
        <v>710000</v>
      </c>
      <c r="D218" s="60">
        <v>421000</v>
      </c>
      <c r="F218" s="60" t="s">
        <v>785</v>
      </c>
      <c r="G218" s="55">
        <v>25000</v>
      </c>
      <c r="H218" s="55">
        <v>24249</v>
      </c>
    </row>
    <row r="219" spans="1:8" ht="13.5">
      <c r="A219" s="60">
        <v>110000</v>
      </c>
      <c r="B219" s="94">
        <v>640512</v>
      </c>
      <c r="C219" s="60">
        <v>610000</v>
      </c>
      <c r="D219" s="60">
        <v>436300</v>
      </c>
      <c r="F219" s="60" t="s">
        <v>1038</v>
      </c>
      <c r="G219" s="55">
        <v>13080</v>
      </c>
      <c r="H219" s="55">
        <v>13359.494200000001</v>
      </c>
    </row>
    <row r="220" spans="1:8" ht="13.5">
      <c r="A220" s="60">
        <v>110000</v>
      </c>
      <c r="B220" s="94">
        <v>640512</v>
      </c>
      <c r="C220" s="60">
        <v>710000</v>
      </c>
      <c r="D220" s="60">
        <v>436300</v>
      </c>
      <c r="F220" s="60" t="s">
        <v>925</v>
      </c>
      <c r="G220" s="55">
        <v>3700</v>
      </c>
      <c r="H220" s="55">
        <v>3589</v>
      </c>
    </row>
    <row r="221" spans="1:8" ht="13.5">
      <c r="A221" s="60">
        <v>110000</v>
      </c>
      <c r="B221" s="3">
        <v>640710</v>
      </c>
      <c r="C221" s="60">
        <v>610000</v>
      </c>
      <c r="D221" s="60">
        <v>421000</v>
      </c>
      <c r="F221" s="60" t="s">
        <v>1117</v>
      </c>
      <c r="G221" s="55">
        <v>91179</v>
      </c>
      <c r="H221" s="55">
        <v>90740.4825</v>
      </c>
    </row>
    <row r="222" spans="1:8" ht="13.5">
      <c r="A222" s="60">
        <v>110000</v>
      </c>
      <c r="B222" s="3">
        <v>640710</v>
      </c>
      <c r="C222" s="60">
        <v>710000</v>
      </c>
      <c r="D222" s="60">
        <v>421000</v>
      </c>
      <c r="F222" s="60" t="s">
        <v>1118</v>
      </c>
      <c r="G222" s="55">
        <v>102000</v>
      </c>
      <c r="H222" s="55">
        <v>98937</v>
      </c>
    </row>
    <row r="223" spans="1:8" ht="13.5">
      <c r="A223" s="60">
        <v>110000</v>
      </c>
      <c r="B223" s="3">
        <v>641210</v>
      </c>
      <c r="C223" s="60">
        <v>710000</v>
      </c>
      <c r="D223" s="60">
        <v>421000</v>
      </c>
      <c r="F223" s="60" t="s">
        <v>1119</v>
      </c>
      <c r="G223" s="55">
        <v>8748</v>
      </c>
      <c r="H223" s="55">
        <v>8748</v>
      </c>
    </row>
    <row r="224" spans="1:8" ht="13.5">
      <c r="A224" s="60">
        <v>110000</v>
      </c>
      <c r="B224" s="91">
        <v>730300</v>
      </c>
      <c r="C224" s="60">
        <v>710000</v>
      </c>
      <c r="D224" s="60">
        <v>421000</v>
      </c>
      <c r="F224" s="60" t="s">
        <v>999</v>
      </c>
      <c r="G224" s="55">
        <v>45000</v>
      </c>
      <c r="H224" s="55">
        <v>45000</v>
      </c>
    </row>
    <row r="225" spans="1:8" ht="13.5">
      <c r="A225" s="60"/>
      <c r="C225" s="60"/>
      <c r="D225" s="60"/>
      <c r="F225" s="59" t="s">
        <v>1120</v>
      </c>
      <c r="G225" s="57">
        <f>SUM(G201:G224)+1</f>
        <v>3019034</v>
      </c>
      <c r="H225" s="57">
        <v>2989450.2652999996</v>
      </c>
    </row>
    <row r="226" spans="1:8" ht="13.5">
      <c r="A226" s="60"/>
      <c r="C226" s="60"/>
      <c r="D226" s="60"/>
      <c r="F226" s="59"/>
      <c r="G226" s="57"/>
      <c r="H226" s="57"/>
    </row>
    <row r="227" spans="1:8" ht="13.5">
      <c r="A227" s="60"/>
      <c r="C227" s="60"/>
      <c r="D227" s="60"/>
      <c r="F227" s="59"/>
      <c r="G227" s="57"/>
      <c r="H227" s="57"/>
    </row>
    <row r="228" spans="1:8" ht="13.5">
      <c r="A228" s="65" t="s">
        <v>87</v>
      </c>
      <c r="B228" s="107" t="s">
        <v>88</v>
      </c>
      <c r="C228" s="65" t="s">
        <v>89</v>
      </c>
      <c r="D228" s="74" t="s">
        <v>90</v>
      </c>
      <c r="E228" s="53"/>
      <c r="F228" s="61" t="s">
        <v>153</v>
      </c>
      <c r="G228" s="54"/>
      <c r="H228" s="54"/>
    </row>
    <row r="229" spans="1:9" s="94" customFormat="1" ht="13.5">
      <c r="A229" s="92">
        <v>110000</v>
      </c>
      <c r="B229" s="93" t="s">
        <v>293</v>
      </c>
      <c r="C229" s="92">
        <v>610000</v>
      </c>
      <c r="D229" s="92">
        <v>436300</v>
      </c>
      <c r="E229" s="140"/>
      <c r="F229" s="92" t="s">
        <v>694</v>
      </c>
      <c r="G229" s="141">
        <v>0</v>
      </c>
      <c r="H229" s="141">
        <v>36427.5</v>
      </c>
      <c r="I229" s="126"/>
    </row>
    <row r="230" spans="1:9" s="94" customFormat="1" ht="13.5">
      <c r="A230" s="92">
        <v>110000</v>
      </c>
      <c r="B230" s="94">
        <v>120400</v>
      </c>
      <c r="C230" s="92">
        <v>610000</v>
      </c>
      <c r="D230" s="92">
        <v>436300</v>
      </c>
      <c r="F230" s="92" t="s">
        <v>495</v>
      </c>
      <c r="G230" s="90">
        <v>362012</v>
      </c>
      <c r="H230" s="90">
        <v>351606.78</v>
      </c>
      <c r="I230" s="126"/>
    </row>
    <row r="231" spans="1:9" s="94" customFormat="1" ht="13.5">
      <c r="A231" s="92">
        <v>110000</v>
      </c>
      <c r="B231" s="94">
        <v>120400</v>
      </c>
      <c r="C231" s="92">
        <v>710000</v>
      </c>
      <c r="D231" s="92">
        <v>436300</v>
      </c>
      <c r="F231" s="92" t="s">
        <v>496</v>
      </c>
      <c r="G231" s="90">
        <v>31461</v>
      </c>
      <c r="H231" s="90">
        <v>55165</v>
      </c>
      <c r="I231" s="126"/>
    </row>
    <row r="232" spans="1:9" s="94" customFormat="1" ht="13.5">
      <c r="A232" s="92">
        <v>110000</v>
      </c>
      <c r="B232" s="94">
        <v>120600</v>
      </c>
      <c r="C232" s="92">
        <v>610000</v>
      </c>
      <c r="D232" s="92">
        <v>436300</v>
      </c>
      <c r="F232" s="94" t="s">
        <v>497</v>
      </c>
      <c r="G232" s="90">
        <v>16260</v>
      </c>
      <c r="H232" s="90">
        <v>0</v>
      </c>
      <c r="I232" s="126"/>
    </row>
    <row r="233" spans="1:9" s="94" customFormat="1" ht="13.5">
      <c r="A233" s="92">
        <v>110000</v>
      </c>
      <c r="B233" s="94">
        <v>120600</v>
      </c>
      <c r="C233" s="92">
        <v>710000</v>
      </c>
      <c r="D233" s="92">
        <v>436300</v>
      </c>
      <c r="F233" s="94" t="s">
        <v>498</v>
      </c>
      <c r="G233" s="90">
        <v>2723</v>
      </c>
      <c r="H233" s="90">
        <v>7259</v>
      </c>
      <c r="I233" s="126"/>
    </row>
    <row r="234" spans="1:9" s="94" customFormat="1" ht="13.5">
      <c r="A234" s="92">
        <v>110000</v>
      </c>
      <c r="B234" s="94">
        <v>120600</v>
      </c>
      <c r="C234" s="92">
        <v>610000</v>
      </c>
      <c r="D234" s="92">
        <v>436300</v>
      </c>
      <c r="F234" s="94" t="s">
        <v>726</v>
      </c>
      <c r="G234" s="90">
        <v>5400</v>
      </c>
      <c r="H234" s="90">
        <v>8700.48</v>
      </c>
      <c r="I234" s="126"/>
    </row>
    <row r="235" spans="1:8" ht="13.5">
      <c r="A235" s="60">
        <v>110000</v>
      </c>
      <c r="B235" s="3">
        <v>140000</v>
      </c>
      <c r="C235" s="60">
        <v>710000</v>
      </c>
      <c r="D235" s="60">
        <v>436300</v>
      </c>
      <c r="F235" s="60" t="s">
        <v>1036</v>
      </c>
      <c r="G235" s="55">
        <v>90000</v>
      </c>
      <c r="H235" s="55">
        <v>90000</v>
      </c>
    </row>
    <row r="236" spans="1:8" ht="13.5">
      <c r="A236" s="60">
        <v>110000</v>
      </c>
      <c r="B236" s="91">
        <v>510012</v>
      </c>
      <c r="C236" s="60">
        <v>610000</v>
      </c>
      <c r="D236" s="60">
        <v>434000</v>
      </c>
      <c r="F236" s="60" t="s">
        <v>1063</v>
      </c>
      <c r="G236" s="55">
        <v>75198</v>
      </c>
      <c r="H236" s="55">
        <v>272333.15</v>
      </c>
    </row>
    <row r="237" spans="1:8" ht="13.5">
      <c r="A237" s="60">
        <v>110000</v>
      </c>
      <c r="B237" s="91">
        <v>510012</v>
      </c>
      <c r="C237" s="60">
        <v>710000</v>
      </c>
      <c r="D237" s="60">
        <v>434000</v>
      </c>
      <c r="F237" s="60" t="s">
        <v>1064</v>
      </c>
      <c r="G237" s="55">
        <v>504380</v>
      </c>
      <c r="H237" s="55">
        <v>335772.85</v>
      </c>
    </row>
    <row r="238" spans="1:8" ht="13.5">
      <c r="A238" s="60">
        <v>110000</v>
      </c>
      <c r="B238" s="91">
        <v>610000</v>
      </c>
      <c r="C238" s="60">
        <v>710000</v>
      </c>
      <c r="D238" s="60">
        <v>436300</v>
      </c>
      <c r="F238" s="60" t="s">
        <v>1129</v>
      </c>
      <c r="G238" s="55">
        <v>2366</v>
      </c>
      <c r="H238" s="55">
        <v>2366</v>
      </c>
    </row>
    <row r="239" spans="1:8" ht="13.5">
      <c r="A239" s="60">
        <v>110000</v>
      </c>
      <c r="B239" s="91">
        <v>610000</v>
      </c>
      <c r="C239" s="60">
        <v>710000</v>
      </c>
      <c r="D239" s="60">
        <v>436300</v>
      </c>
      <c r="F239" s="60" t="s">
        <v>1130</v>
      </c>
      <c r="G239" s="55">
        <v>5000</v>
      </c>
      <c r="H239" s="55">
        <v>5000</v>
      </c>
    </row>
    <row r="240" spans="1:8" ht="13.5">
      <c r="A240" s="60">
        <v>110000</v>
      </c>
      <c r="B240" s="91">
        <v>610100</v>
      </c>
      <c r="C240" s="60">
        <v>610000</v>
      </c>
      <c r="D240" s="60">
        <v>436300</v>
      </c>
      <c r="F240" s="60" t="s">
        <v>1127</v>
      </c>
      <c r="G240" s="55">
        <v>645704</v>
      </c>
      <c r="H240" s="55">
        <v>655155.2032</v>
      </c>
    </row>
    <row r="241" spans="1:8" ht="13.5">
      <c r="A241" s="60">
        <v>110000</v>
      </c>
      <c r="B241" s="91">
        <v>610100</v>
      </c>
      <c r="C241" s="60">
        <v>710000</v>
      </c>
      <c r="D241" s="60">
        <v>436300</v>
      </c>
      <c r="F241" s="60" t="s">
        <v>1128</v>
      </c>
      <c r="G241" s="55">
        <v>189581</v>
      </c>
      <c r="H241" s="55">
        <v>198781</v>
      </c>
    </row>
    <row r="242" spans="1:8" ht="13.5">
      <c r="A242" s="60">
        <v>110000</v>
      </c>
      <c r="B242" s="3">
        <v>610612</v>
      </c>
      <c r="C242" s="60">
        <v>610000</v>
      </c>
      <c r="D242" s="60">
        <v>435000</v>
      </c>
      <c r="F242" s="60" t="s">
        <v>1072</v>
      </c>
      <c r="G242" s="55">
        <v>145800</v>
      </c>
      <c r="H242" s="55">
        <v>146541.5325</v>
      </c>
    </row>
    <row r="243" spans="1:8" ht="13.5">
      <c r="A243" s="60">
        <v>110000</v>
      </c>
      <c r="B243" s="3">
        <v>610612</v>
      </c>
      <c r="C243" s="60">
        <v>710000</v>
      </c>
      <c r="D243" s="60">
        <v>435000</v>
      </c>
      <c r="F243" s="60" t="s">
        <v>1073</v>
      </c>
      <c r="G243" s="55">
        <v>71538</v>
      </c>
      <c r="H243" s="55">
        <v>71619.568575</v>
      </c>
    </row>
    <row r="244" spans="1:8" ht="13.5">
      <c r="A244" s="60">
        <v>110000</v>
      </c>
      <c r="B244" s="3">
        <v>610714</v>
      </c>
      <c r="C244" s="60">
        <v>610000</v>
      </c>
      <c r="D244" s="60">
        <v>435000</v>
      </c>
      <c r="F244" s="3" t="s">
        <v>108</v>
      </c>
      <c r="G244" s="55">
        <v>0</v>
      </c>
      <c r="H244" s="55">
        <v>6832.266</v>
      </c>
    </row>
    <row r="245" spans="1:8" ht="13.5">
      <c r="A245" s="60">
        <v>110000</v>
      </c>
      <c r="B245" s="3">
        <v>610714</v>
      </c>
      <c r="C245" s="60">
        <v>710000</v>
      </c>
      <c r="D245" s="60">
        <v>435000</v>
      </c>
      <c r="F245" s="3" t="s">
        <v>109</v>
      </c>
      <c r="G245" s="55">
        <v>34000</v>
      </c>
      <c r="H245" s="55">
        <v>27167.734</v>
      </c>
    </row>
    <row r="246" spans="1:8" ht="13.5">
      <c r="A246" s="60">
        <v>110000</v>
      </c>
      <c r="B246" s="91">
        <v>620100</v>
      </c>
      <c r="C246" s="60">
        <v>610000</v>
      </c>
      <c r="D246" s="60">
        <v>436300</v>
      </c>
      <c r="F246" s="60" t="s">
        <v>125</v>
      </c>
      <c r="G246" s="55">
        <v>491646</v>
      </c>
      <c r="H246" s="55">
        <v>679753.3825</v>
      </c>
    </row>
    <row r="247" spans="1:8" ht="13.5">
      <c r="A247" s="60">
        <v>110000</v>
      </c>
      <c r="B247" s="91">
        <v>620100</v>
      </c>
      <c r="C247" s="60">
        <v>710000</v>
      </c>
      <c r="D247" s="60">
        <v>436300</v>
      </c>
      <c r="F247" s="60" t="s">
        <v>126</v>
      </c>
      <c r="G247" s="55">
        <v>34234</v>
      </c>
      <c r="H247" s="55">
        <v>38234</v>
      </c>
    </row>
    <row r="248" spans="1:8" ht="13.5">
      <c r="A248" s="60">
        <v>110000</v>
      </c>
      <c r="B248" s="91">
        <v>630100</v>
      </c>
      <c r="C248" s="60">
        <v>610000</v>
      </c>
      <c r="D248" s="60">
        <v>436300</v>
      </c>
      <c r="F248" s="60" t="s">
        <v>1125</v>
      </c>
      <c r="G248" s="55">
        <v>570731</v>
      </c>
      <c r="H248" s="55">
        <v>570398.75</v>
      </c>
    </row>
    <row r="249" spans="1:8" ht="13.5">
      <c r="A249" s="60">
        <v>110000</v>
      </c>
      <c r="B249" s="91">
        <v>630100</v>
      </c>
      <c r="C249" s="60">
        <v>710000</v>
      </c>
      <c r="D249" s="60">
        <v>436300</v>
      </c>
      <c r="F249" s="60" t="s">
        <v>1126</v>
      </c>
      <c r="G249" s="55">
        <v>52119</v>
      </c>
      <c r="H249" s="55">
        <v>45865</v>
      </c>
    </row>
    <row r="250" spans="1:8" ht="13.5">
      <c r="A250" s="60">
        <v>110000</v>
      </c>
      <c r="B250" s="91" t="s">
        <v>185</v>
      </c>
      <c r="C250" s="60">
        <v>710000</v>
      </c>
      <c r="D250" s="60">
        <v>401200</v>
      </c>
      <c r="F250" s="60" t="s">
        <v>503</v>
      </c>
      <c r="G250" s="55">
        <v>0</v>
      </c>
      <c r="H250" s="55">
        <v>44000</v>
      </c>
    </row>
    <row r="251" spans="1:9" s="94" customFormat="1" ht="13.5">
      <c r="A251" s="92">
        <v>110000</v>
      </c>
      <c r="B251" s="93" t="s">
        <v>185</v>
      </c>
      <c r="C251" s="92">
        <v>710000</v>
      </c>
      <c r="D251" s="92">
        <v>436300</v>
      </c>
      <c r="F251" s="92" t="s">
        <v>341</v>
      </c>
      <c r="G251" s="90">
        <v>12500</v>
      </c>
      <c r="H251" s="90">
        <v>0</v>
      </c>
      <c r="I251" s="126"/>
    </row>
    <row r="252" spans="1:8" ht="13.5">
      <c r="A252" s="60">
        <v>110000</v>
      </c>
      <c r="B252" s="3">
        <v>630412</v>
      </c>
      <c r="C252" s="60">
        <v>610000</v>
      </c>
      <c r="D252" s="60">
        <v>435000</v>
      </c>
      <c r="F252" s="60" t="s">
        <v>1067</v>
      </c>
      <c r="G252" s="55">
        <v>16200</v>
      </c>
      <c r="H252" s="55">
        <v>16359.75</v>
      </c>
    </row>
    <row r="253" spans="1:8" ht="13.5">
      <c r="A253" s="60">
        <v>110000</v>
      </c>
      <c r="B253" s="3">
        <v>630412</v>
      </c>
      <c r="C253" s="60">
        <v>710000</v>
      </c>
      <c r="D253" s="60">
        <v>435000</v>
      </c>
      <c r="F253" s="60" t="s">
        <v>1069</v>
      </c>
      <c r="G253" s="55">
        <v>63085</v>
      </c>
      <c r="H253" s="55">
        <v>63102.6525</v>
      </c>
    </row>
    <row r="254" spans="1:8" ht="13.5">
      <c r="A254" s="60">
        <v>110000</v>
      </c>
      <c r="B254" s="91">
        <v>640100</v>
      </c>
      <c r="C254" s="60">
        <v>610000</v>
      </c>
      <c r="D254" s="60">
        <v>436300</v>
      </c>
      <c r="F254" s="60" t="s">
        <v>1122</v>
      </c>
      <c r="G254" s="55">
        <v>327067</v>
      </c>
      <c r="H254" s="55">
        <v>327174.2202</v>
      </c>
    </row>
    <row r="255" spans="1:8" ht="13.5">
      <c r="A255" s="60">
        <v>110000</v>
      </c>
      <c r="B255" s="91">
        <v>640100</v>
      </c>
      <c r="C255" s="60">
        <v>710000</v>
      </c>
      <c r="D255" s="60">
        <v>436300</v>
      </c>
      <c r="F255" s="60" t="s">
        <v>1124</v>
      </c>
      <c r="G255" s="55">
        <v>20797</v>
      </c>
      <c r="H255" s="55">
        <v>24797</v>
      </c>
    </row>
    <row r="256" spans="1:8" ht="13.5">
      <c r="A256" s="60">
        <v>110000</v>
      </c>
      <c r="B256" s="91" t="s">
        <v>166</v>
      </c>
      <c r="C256" s="60">
        <v>710000</v>
      </c>
      <c r="D256" s="60">
        <v>436300</v>
      </c>
      <c r="F256" s="60" t="s">
        <v>136</v>
      </c>
      <c r="G256" s="55">
        <v>25000</v>
      </c>
      <c r="H256" s="55">
        <v>24737</v>
      </c>
    </row>
    <row r="257" spans="1:8" ht="13.5">
      <c r="A257" s="60">
        <v>110000</v>
      </c>
      <c r="B257" s="91">
        <v>640212</v>
      </c>
      <c r="C257" s="60">
        <v>610000</v>
      </c>
      <c r="D257" s="60">
        <v>435000</v>
      </c>
      <c r="F257" s="60" t="s">
        <v>1149</v>
      </c>
      <c r="G257" s="90">
        <v>15827</v>
      </c>
      <c r="H257" s="90">
        <v>10720.087500000001</v>
      </c>
    </row>
    <row r="258" spans="1:8" ht="13.5">
      <c r="A258" s="60">
        <v>110000</v>
      </c>
      <c r="B258" s="91">
        <v>640212</v>
      </c>
      <c r="C258" s="60">
        <v>710000</v>
      </c>
      <c r="D258" s="60">
        <v>435000</v>
      </c>
      <c r="F258" s="60" t="s">
        <v>1066</v>
      </c>
      <c r="G258" s="55">
        <v>26968</v>
      </c>
      <c r="H258" s="55">
        <v>26290.739625000002</v>
      </c>
    </row>
    <row r="259" spans="1:8" ht="13.5">
      <c r="A259" s="60">
        <v>110000</v>
      </c>
      <c r="B259" s="91">
        <v>650100</v>
      </c>
      <c r="C259" s="60">
        <v>610000</v>
      </c>
      <c r="D259" s="60">
        <v>436300</v>
      </c>
      <c r="F259" s="60" t="s">
        <v>1170</v>
      </c>
      <c r="G259" s="55">
        <v>447019</v>
      </c>
      <c r="H259" s="55">
        <v>412310.546</v>
      </c>
    </row>
    <row r="260" spans="1:8" ht="13.5">
      <c r="A260" s="60">
        <v>110000</v>
      </c>
      <c r="B260" s="91">
        <v>650100</v>
      </c>
      <c r="C260" s="60">
        <v>710000</v>
      </c>
      <c r="D260" s="60">
        <v>436300</v>
      </c>
      <c r="F260" s="60" t="s">
        <v>1171</v>
      </c>
      <c r="G260" s="55">
        <v>28286</v>
      </c>
      <c r="H260" s="55">
        <v>32286</v>
      </c>
    </row>
    <row r="261" spans="1:9" s="94" customFormat="1" ht="13.5">
      <c r="A261" s="92">
        <v>110000</v>
      </c>
      <c r="B261" s="3">
        <v>670100</v>
      </c>
      <c r="C261" s="92">
        <v>610000</v>
      </c>
      <c r="D261" s="92">
        <v>436300</v>
      </c>
      <c r="F261" s="92" t="s">
        <v>538</v>
      </c>
      <c r="G261" s="90">
        <v>1426830</v>
      </c>
      <c r="H261" s="90">
        <v>1359192.025</v>
      </c>
      <c r="I261" s="126"/>
    </row>
    <row r="262" spans="1:8" ht="13.5">
      <c r="A262" s="65" t="s">
        <v>87</v>
      </c>
      <c r="B262" s="107" t="s">
        <v>88</v>
      </c>
      <c r="C262" s="65" t="s">
        <v>89</v>
      </c>
      <c r="D262" s="74" t="s">
        <v>90</v>
      </c>
      <c r="E262" s="53"/>
      <c r="F262" s="61" t="s">
        <v>1051</v>
      </c>
      <c r="G262" s="54"/>
      <c r="H262" s="54"/>
    </row>
    <row r="263" spans="1:9" s="94" customFormat="1" ht="13.5">
      <c r="A263" s="92">
        <v>110000</v>
      </c>
      <c r="B263" s="3">
        <v>670100</v>
      </c>
      <c r="C263" s="92">
        <v>710000</v>
      </c>
      <c r="D263" s="92">
        <v>436300</v>
      </c>
      <c r="F263" s="92" t="s">
        <v>539</v>
      </c>
      <c r="G263" s="90">
        <v>224439</v>
      </c>
      <c r="H263" s="90">
        <v>199439</v>
      </c>
      <c r="I263" s="126"/>
    </row>
    <row r="264" spans="1:9" s="94" customFormat="1" ht="13.5">
      <c r="A264" s="92"/>
      <c r="B264" s="93"/>
      <c r="C264" s="92"/>
      <c r="D264" s="92"/>
      <c r="F264" s="127" t="s">
        <v>1065</v>
      </c>
      <c r="G264" s="90">
        <v>2634997</v>
      </c>
      <c r="H264" s="90">
        <v>2766292.7139500002</v>
      </c>
      <c r="I264" s="126"/>
    </row>
    <row r="265" spans="1:8" ht="13.5">
      <c r="A265" s="60">
        <v>110000</v>
      </c>
      <c r="B265" s="3">
        <v>670612</v>
      </c>
      <c r="C265" s="60">
        <v>610000</v>
      </c>
      <c r="D265" s="60">
        <v>435000</v>
      </c>
      <c r="F265" s="60" t="s">
        <v>1157</v>
      </c>
      <c r="G265" s="84">
        <v>8102</v>
      </c>
      <c r="H265" s="84">
        <v>8184.035</v>
      </c>
    </row>
    <row r="266" spans="1:8" ht="13.5">
      <c r="A266" s="60">
        <v>110000</v>
      </c>
      <c r="B266" s="91">
        <v>700000</v>
      </c>
      <c r="C266" s="60">
        <v>710000</v>
      </c>
      <c r="D266" s="60">
        <v>436200</v>
      </c>
      <c r="F266" s="60" t="s">
        <v>1121</v>
      </c>
      <c r="G266" s="55">
        <v>44200</v>
      </c>
      <c r="H266" s="55">
        <v>44200</v>
      </c>
    </row>
    <row r="267" spans="1:8" ht="13.5">
      <c r="A267" s="60">
        <v>110000</v>
      </c>
      <c r="B267" s="91">
        <v>700000</v>
      </c>
      <c r="C267" s="60">
        <v>710000</v>
      </c>
      <c r="D267" s="60">
        <v>436300</v>
      </c>
      <c r="F267" s="60" t="s">
        <v>562</v>
      </c>
      <c r="G267" s="55">
        <v>59515</v>
      </c>
      <c r="H267" s="55">
        <v>53015</v>
      </c>
    </row>
    <row r="268" spans="1:9" s="94" customFormat="1" ht="13.5">
      <c r="A268" s="92">
        <v>110000</v>
      </c>
      <c r="B268" s="3">
        <v>700000</v>
      </c>
      <c r="C268" s="92">
        <v>710000</v>
      </c>
      <c r="D268" s="92">
        <v>437000</v>
      </c>
      <c r="F268" s="94" t="s">
        <v>561</v>
      </c>
      <c r="G268" s="90">
        <v>17600</v>
      </c>
      <c r="H268" s="90">
        <v>11600</v>
      </c>
      <c r="I268" s="126"/>
    </row>
    <row r="269" spans="1:8" ht="13.5">
      <c r="A269" s="60">
        <v>110000</v>
      </c>
      <c r="B269" s="91">
        <v>710000</v>
      </c>
      <c r="C269" s="60">
        <v>610000</v>
      </c>
      <c r="D269" s="60">
        <v>436100</v>
      </c>
      <c r="F269" s="60" t="s">
        <v>996</v>
      </c>
      <c r="G269" s="55">
        <v>11610</v>
      </c>
      <c r="H269" s="55">
        <v>11610.12</v>
      </c>
    </row>
    <row r="270" spans="1:8" ht="13.5">
      <c r="A270" s="60">
        <v>110000</v>
      </c>
      <c r="B270" s="91">
        <v>710000</v>
      </c>
      <c r="C270" s="60">
        <v>710000</v>
      </c>
      <c r="D270" s="60">
        <v>436100</v>
      </c>
      <c r="F270" s="60" t="s">
        <v>998</v>
      </c>
      <c r="G270" s="55">
        <v>69085</v>
      </c>
      <c r="H270" s="55">
        <v>69084.84</v>
      </c>
    </row>
    <row r="271" spans="1:9" s="94" customFormat="1" ht="13.5">
      <c r="A271" s="92">
        <v>110000</v>
      </c>
      <c r="B271" s="3">
        <v>710000</v>
      </c>
      <c r="C271" s="92">
        <v>710000</v>
      </c>
      <c r="D271" s="92">
        <v>437000</v>
      </c>
      <c r="F271" s="94" t="s">
        <v>426</v>
      </c>
      <c r="G271" s="90">
        <v>35000</v>
      </c>
      <c r="H271" s="90">
        <v>35000</v>
      </c>
      <c r="I271" s="126"/>
    </row>
    <row r="272" spans="1:8" ht="13.5">
      <c r="A272" s="60">
        <v>110000</v>
      </c>
      <c r="B272" s="91">
        <v>730100</v>
      </c>
      <c r="C272" s="60">
        <v>610000</v>
      </c>
      <c r="D272" s="60">
        <v>436300</v>
      </c>
      <c r="F272" s="60" t="s">
        <v>1131</v>
      </c>
      <c r="G272" s="55">
        <v>492119</v>
      </c>
      <c r="H272" s="55">
        <v>787550.3265</v>
      </c>
    </row>
    <row r="273" spans="1:8" ht="13.5">
      <c r="A273" s="60">
        <v>110000</v>
      </c>
      <c r="B273" s="91">
        <v>730100</v>
      </c>
      <c r="C273" s="60">
        <v>710000</v>
      </c>
      <c r="D273" s="60">
        <v>436300</v>
      </c>
      <c r="F273" s="60" t="s">
        <v>1132</v>
      </c>
      <c r="G273" s="55">
        <v>26294</v>
      </c>
      <c r="H273" s="55">
        <v>26294</v>
      </c>
    </row>
    <row r="274" spans="1:8" ht="13.5">
      <c r="A274" s="60">
        <v>110000</v>
      </c>
      <c r="B274" s="91">
        <v>740000</v>
      </c>
      <c r="C274" s="60">
        <v>610000</v>
      </c>
      <c r="D274" s="60">
        <v>431000</v>
      </c>
      <c r="F274" s="60" t="s">
        <v>1055</v>
      </c>
      <c r="G274" s="55">
        <v>1707107</v>
      </c>
      <c r="H274" s="55">
        <v>1627980.5055</v>
      </c>
    </row>
    <row r="275" spans="1:8" ht="13.5">
      <c r="A275" s="60">
        <v>110000</v>
      </c>
      <c r="B275" s="91">
        <v>740000</v>
      </c>
      <c r="C275" s="60">
        <v>710000</v>
      </c>
      <c r="D275" s="60">
        <v>431000</v>
      </c>
      <c r="F275" s="60" t="s">
        <v>1056</v>
      </c>
      <c r="G275" s="55">
        <v>75736</v>
      </c>
      <c r="H275" s="55">
        <v>75736</v>
      </c>
    </row>
    <row r="276" spans="1:8" ht="13.5">
      <c r="A276" s="60">
        <v>110000</v>
      </c>
      <c r="B276" s="91" t="s">
        <v>213</v>
      </c>
      <c r="C276" s="60">
        <v>710000</v>
      </c>
      <c r="D276" s="60">
        <v>431000</v>
      </c>
      <c r="F276" s="60" t="s">
        <v>1039</v>
      </c>
      <c r="G276" s="55">
        <v>72200</v>
      </c>
      <c r="H276" s="55">
        <v>72200</v>
      </c>
    </row>
    <row r="277" spans="1:8" ht="13.5">
      <c r="A277" s="60">
        <v>110000</v>
      </c>
      <c r="B277" s="91" t="s">
        <v>212</v>
      </c>
      <c r="C277" s="60">
        <v>710000</v>
      </c>
      <c r="D277" s="60">
        <v>431000</v>
      </c>
      <c r="F277" s="60" t="s">
        <v>990</v>
      </c>
      <c r="G277" s="55">
        <v>250000</v>
      </c>
      <c r="H277" s="55">
        <v>250000</v>
      </c>
    </row>
    <row r="278" spans="1:8" ht="13.5">
      <c r="A278" s="60">
        <v>110000</v>
      </c>
      <c r="B278" s="91">
        <v>740000</v>
      </c>
      <c r="C278" s="60">
        <v>710000</v>
      </c>
      <c r="D278" s="60">
        <v>431000</v>
      </c>
      <c r="F278" s="60" t="s">
        <v>1156</v>
      </c>
      <c r="G278" s="55">
        <v>1160168</v>
      </c>
      <c r="H278" s="55">
        <v>1355869</v>
      </c>
    </row>
    <row r="279" spans="1:8" ht="13.5">
      <c r="A279" s="60">
        <v>110000</v>
      </c>
      <c r="B279" s="91">
        <v>740000</v>
      </c>
      <c r="C279" s="60">
        <v>710000</v>
      </c>
      <c r="D279" s="60">
        <v>431000</v>
      </c>
      <c r="F279" s="60" t="s">
        <v>1057</v>
      </c>
      <c r="G279" s="55">
        <v>317387</v>
      </c>
      <c r="H279" s="55">
        <v>297387</v>
      </c>
    </row>
    <row r="280" spans="1:8" ht="13.5">
      <c r="A280" s="60">
        <v>110000</v>
      </c>
      <c r="B280" s="91">
        <v>740200</v>
      </c>
      <c r="C280" s="60">
        <v>610000</v>
      </c>
      <c r="D280" s="60">
        <v>431000</v>
      </c>
      <c r="F280" s="60" t="s">
        <v>1058</v>
      </c>
      <c r="G280" s="55">
        <v>160571</v>
      </c>
      <c r="H280" s="55">
        <v>183980.6775</v>
      </c>
    </row>
    <row r="281" spans="1:8" ht="13.5">
      <c r="A281" s="60">
        <v>110000</v>
      </c>
      <c r="B281" s="91">
        <v>740200</v>
      </c>
      <c r="C281" s="60">
        <v>710000</v>
      </c>
      <c r="D281" s="60">
        <v>431000</v>
      </c>
      <c r="F281" s="60" t="s">
        <v>1059</v>
      </c>
      <c r="G281" s="55">
        <v>9486</v>
      </c>
      <c r="H281" s="55">
        <v>9486</v>
      </c>
    </row>
    <row r="282" spans="1:9" s="94" customFormat="1" ht="13.5">
      <c r="A282" s="92">
        <v>110000</v>
      </c>
      <c r="B282" s="94">
        <v>770310</v>
      </c>
      <c r="C282" s="92">
        <v>710000</v>
      </c>
      <c r="D282" s="92">
        <v>436300</v>
      </c>
      <c r="F282" s="94" t="s">
        <v>262</v>
      </c>
      <c r="G282" s="90">
        <v>40000</v>
      </c>
      <c r="H282" s="90">
        <v>97000</v>
      </c>
      <c r="I282" s="126"/>
    </row>
    <row r="283" spans="1:9" s="94" customFormat="1" ht="13.5">
      <c r="A283" s="92">
        <v>110000</v>
      </c>
      <c r="B283" s="3">
        <v>770310</v>
      </c>
      <c r="C283" s="92">
        <v>610000</v>
      </c>
      <c r="D283" s="92">
        <v>434000</v>
      </c>
      <c r="F283" s="92" t="s">
        <v>684</v>
      </c>
      <c r="G283" s="90">
        <v>108401</v>
      </c>
      <c r="H283" s="90">
        <v>265557.31</v>
      </c>
      <c r="I283" s="126"/>
    </row>
    <row r="284" spans="1:9" s="94" customFormat="1" ht="13.5">
      <c r="A284" s="92">
        <v>110000</v>
      </c>
      <c r="B284" s="3">
        <v>770310</v>
      </c>
      <c r="C284" s="92">
        <v>710000</v>
      </c>
      <c r="D284" s="92">
        <v>434000</v>
      </c>
      <c r="F284" s="92" t="s">
        <v>683</v>
      </c>
      <c r="G284" s="90">
        <v>13967</v>
      </c>
      <c r="H284" s="90">
        <v>20000</v>
      </c>
      <c r="I284" s="126"/>
    </row>
    <row r="285" spans="1:8" ht="13.5">
      <c r="A285" s="60"/>
      <c r="C285" s="60"/>
      <c r="D285" s="60"/>
      <c r="F285" s="59" t="s">
        <v>743</v>
      </c>
      <c r="G285" s="57">
        <f>SUM(G229:G284)-2</f>
        <v>13277714</v>
      </c>
      <c r="H285" s="57">
        <v>14213415.74605</v>
      </c>
    </row>
    <row r="286" spans="1:8" ht="13.5">
      <c r="A286" s="65" t="s">
        <v>87</v>
      </c>
      <c r="B286" s="107" t="s">
        <v>88</v>
      </c>
      <c r="C286" s="65" t="s">
        <v>89</v>
      </c>
      <c r="D286" s="74" t="s">
        <v>90</v>
      </c>
      <c r="E286" s="53"/>
      <c r="F286" s="61" t="s">
        <v>270</v>
      </c>
      <c r="G286" s="54"/>
      <c r="H286" s="54"/>
    </row>
    <row r="287" spans="1:8" ht="13.5">
      <c r="A287" s="60">
        <v>110000</v>
      </c>
      <c r="B287" s="91">
        <v>660000</v>
      </c>
      <c r="C287" s="60">
        <v>710000</v>
      </c>
      <c r="D287" s="60">
        <v>436300</v>
      </c>
      <c r="F287" s="60" t="s">
        <v>1050</v>
      </c>
      <c r="G287" s="55">
        <v>1867</v>
      </c>
      <c r="H287" s="55">
        <v>2050</v>
      </c>
    </row>
    <row r="288" spans="1:9" s="94" customFormat="1" ht="13.5">
      <c r="A288" s="92">
        <v>110000</v>
      </c>
      <c r="B288" s="3">
        <v>660000</v>
      </c>
      <c r="C288" s="92">
        <v>710000</v>
      </c>
      <c r="D288" s="92">
        <v>436300</v>
      </c>
      <c r="F288" s="94" t="s">
        <v>431</v>
      </c>
      <c r="G288" s="90">
        <v>422874</v>
      </c>
      <c r="H288" s="90">
        <v>447498</v>
      </c>
      <c r="I288" s="126"/>
    </row>
    <row r="289" spans="1:8" ht="13.5">
      <c r="A289" s="60">
        <v>110000</v>
      </c>
      <c r="B289" s="91">
        <v>660000</v>
      </c>
      <c r="C289" s="60">
        <v>790700</v>
      </c>
      <c r="D289" s="60">
        <v>436300</v>
      </c>
      <c r="F289" s="3" t="s">
        <v>50</v>
      </c>
      <c r="G289" s="90">
        <v>1283918</v>
      </c>
      <c r="H289" s="90">
        <v>1310348</v>
      </c>
    </row>
    <row r="290" spans="1:8" ht="13.5">
      <c r="A290" s="60">
        <v>110000</v>
      </c>
      <c r="B290" s="91">
        <v>660100</v>
      </c>
      <c r="C290" s="60">
        <v>610000</v>
      </c>
      <c r="D290" s="60">
        <v>436300</v>
      </c>
      <c r="F290" s="60" t="s">
        <v>1046</v>
      </c>
      <c r="G290" s="55">
        <v>1174559</v>
      </c>
      <c r="H290" s="55">
        <v>1294723.04922</v>
      </c>
    </row>
    <row r="291" spans="1:8" ht="13.5">
      <c r="A291" s="60">
        <v>110000</v>
      </c>
      <c r="B291" s="91">
        <v>660210</v>
      </c>
      <c r="C291" s="60">
        <v>610000</v>
      </c>
      <c r="D291" s="60">
        <v>431000</v>
      </c>
      <c r="F291" s="60" t="s">
        <v>1060</v>
      </c>
      <c r="G291" s="55">
        <v>1068777</v>
      </c>
      <c r="H291" s="55">
        <v>1083875.0875</v>
      </c>
    </row>
    <row r="292" spans="1:8" ht="13.5">
      <c r="A292" s="60">
        <v>110000</v>
      </c>
      <c r="B292" s="91">
        <v>660210</v>
      </c>
      <c r="C292" s="60">
        <v>710000</v>
      </c>
      <c r="D292" s="60">
        <v>431000</v>
      </c>
      <c r="F292" s="60" t="s">
        <v>1061</v>
      </c>
      <c r="G292" s="55">
        <v>21000</v>
      </c>
      <c r="H292" s="55">
        <v>21000</v>
      </c>
    </row>
    <row r="293" spans="1:8" ht="13.5">
      <c r="A293" s="60">
        <v>110000</v>
      </c>
      <c r="B293" s="91">
        <v>660210</v>
      </c>
      <c r="C293" s="60">
        <v>710000</v>
      </c>
      <c r="D293" s="60">
        <v>431000</v>
      </c>
      <c r="F293" s="60" t="s">
        <v>1062</v>
      </c>
      <c r="G293" s="55">
        <v>102880</v>
      </c>
      <c r="H293" s="55">
        <v>111731</v>
      </c>
    </row>
    <row r="294" spans="1:8" ht="13.5">
      <c r="A294" s="60">
        <v>110000</v>
      </c>
      <c r="B294" s="91">
        <v>660211</v>
      </c>
      <c r="C294" s="60">
        <v>710000</v>
      </c>
      <c r="D294" s="60">
        <v>431000</v>
      </c>
      <c r="F294" s="60" t="s">
        <v>1005</v>
      </c>
      <c r="G294" s="55">
        <v>47093</v>
      </c>
      <c r="H294" s="55">
        <v>49825</v>
      </c>
    </row>
    <row r="295" spans="1:8" ht="13.5">
      <c r="A295" s="60"/>
      <c r="C295" s="60"/>
      <c r="D295" s="60"/>
      <c r="F295" s="59" t="s">
        <v>637</v>
      </c>
      <c r="G295" s="57">
        <f>SUM(G287:G294)</f>
        <v>4122968</v>
      </c>
      <c r="H295" s="57">
        <v>4321050.13672</v>
      </c>
    </row>
    <row r="296" spans="1:8" ht="13.5">
      <c r="A296" s="60"/>
      <c r="C296" s="60"/>
      <c r="D296" s="60"/>
      <c r="F296" s="59" t="s">
        <v>1078</v>
      </c>
      <c r="G296" s="57">
        <f>+G285+G295+3</f>
        <v>17400685</v>
      </c>
      <c r="H296" s="57">
        <v>18534465.882770002</v>
      </c>
    </row>
    <row r="297" spans="1:8" ht="13.5">
      <c r="A297" s="60"/>
      <c r="C297" s="60"/>
      <c r="D297" s="60"/>
      <c r="F297" s="59"/>
      <c r="G297" s="57"/>
      <c r="H297" s="57"/>
    </row>
    <row r="298" spans="1:8" ht="13.5">
      <c r="A298" s="60"/>
      <c r="C298" s="60"/>
      <c r="D298" s="60"/>
      <c r="F298" s="59"/>
      <c r="G298" s="57"/>
      <c r="H298" s="57"/>
    </row>
    <row r="299" spans="1:8" ht="13.5">
      <c r="A299" s="60"/>
      <c r="C299" s="60"/>
      <c r="D299" s="60"/>
      <c r="E299" s="53"/>
      <c r="F299" s="61" t="s">
        <v>154</v>
      </c>
      <c r="G299" s="54"/>
      <c r="H299" s="54"/>
    </row>
    <row r="300" spans="1:9" s="94" customFormat="1" ht="13.5">
      <c r="A300" s="92">
        <v>110000</v>
      </c>
      <c r="B300" s="93" t="s">
        <v>293</v>
      </c>
      <c r="C300" s="92">
        <v>610000</v>
      </c>
      <c r="D300" s="92">
        <v>441000</v>
      </c>
      <c r="E300" s="140"/>
      <c r="F300" s="142" t="s">
        <v>694</v>
      </c>
      <c r="G300" s="141"/>
      <c r="H300" s="141">
        <v>218726.25</v>
      </c>
      <c r="I300" s="126"/>
    </row>
    <row r="301" spans="1:8" ht="13.5">
      <c r="A301" s="60">
        <v>110000</v>
      </c>
      <c r="B301" s="91" t="s">
        <v>293</v>
      </c>
      <c r="C301" s="60">
        <v>710000</v>
      </c>
      <c r="D301" s="60">
        <v>441000</v>
      </c>
      <c r="E301" s="53"/>
      <c r="F301" s="128" t="s">
        <v>1168</v>
      </c>
      <c r="G301" s="54">
        <v>147060</v>
      </c>
      <c r="H301" s="54">
        <v>55675</v>
      </c>
    </row>
    <row r="302" spans="1:8" ht="13.5">
      <c r="A302" s="60">
        <v>110000</v>
      </c>
      <c r="B302" s="91">
        <v>210000</v>
      </c>
      <c r="C302" s="60">
        <v>710000</v>
      </c>
      <c r="D302" s="60">
        <v>441000</v>
      </c>
      <c r="F302" s="60" t="s">
        <v>231</v>
      </c>
      <c r="G302" s="55">
        <v>69921</v>
      </c>
      <c r="H302" s="55">
        <v>66936</v>
      </c>
    </row>
    <row r="303" spans="1:10" ht="13.5">
      <c r="A303" s="60">
        <v>110000</v>
      </c>
      <c r="B303" s="91" t="s">
        <v>606</v>
      </c>
      <c r="C303" s="60">
        <v>610000</v>
      </c>
      <c r="D303" s="60">
        <v>441000</v>
      </c>
      <c r="F303" s="60" t="s">
        <v>607</v>
      </c>
      <c r="G303" s="55">
        <v>466552</v>
      </c>
      <c r="H303" s="55">
        <v>459276.5175</v>
      </c>
      <c r="J303" s="124"/>
    </row>
    <row r="304" spans="1:10" ht="13.5">
      <c r="A304" s="60">
        <v>110000</v>
      </c>
      <c r="B304" s="91" t="s">
        <v>606</v>
      </c>
      <c r="C304" s="60">
        <v>710000</v>
      </c>
      <c r="D304" s="60">
        <v>441000</v>
      </c>
      <c r="F304" s="60" t="s">
        <v>608</v>
      </c>
      <c r="G304" s="55">
        <v>85000</v>
      </c>
      <c r="H304" s="55">
        <v>115903</v>
      </c>
      <c r="J304" s="124"/>
    </row>
    <row r="305" spans="1:10" ht="13.5">
      <c r="A305" s="60">
        <v>110000</v>
      </c>
      <c r="B305" s="91">
        <v>220000</v>
      </c>
      <c r="C305" s="60">
        <v>610000</v>
      </c>
      <c r="D305" s="60">
        <v>441000</v>
      </c>
      <c r="F305" s="60" t="s">
        <v>1079</v>
      </c>
      <c r="G305" s="55">
        <v>122109</v>
      </c>
      <c r="H305" s="55">
        <v>0</v>
      </c>
      <c r="J305" s="124"/>
    </row>
    <row r="306" spans="1:10" ht="13.5">
      <c r="A306" s="60">
        <v>110000</v>
      </c>
      <c r="B306" s="91">
        <v>220000</v>
      </c>
      <c r="C306" s="60">
        <v>710000</v>
      </c>
      <c r="D306" s="60">
        <v>441000</v>
      </c>
      <c r="F306" s="60" t="s">
        <v>1080</v>
      </c>
      <c r="G306" s="55">
        <v>23079</v>
      </c>
      <c r="H306" s="55">
        <v>22094</v>
      </c>
      <c r="J306" s="124"/>
    </row>
    <row r="307" spans="1:10" ht="13.5">
      <c r="A307" s="60">
        <v>110000</v>
      </c>
      <c r="B307" s="91">
        <v>220100</v>
      </c>
      <c r="C307" s="60">
        <v>610000</v>
      </c>
      <c r="D307" s="60">
        <v>441000</v>
      </c>
      <c r="F307" s="60" t="s">
        <v>232</v>
      </c>
      <c r="G307" s="55">
        <v>822256</v>
      </c>
      <c r="H307" s="55">
        <v>709984.7064</v>
      </c>
      <c r="J307" s="124"/>
    </row>
    <row r="308" spans="1:10" ht="13.5">
      <c r="A308" s="60">
        <v>110000</v>
      </c>
      <c r="B308" s="91">
        <v>220100</v>
      </c>
      <c r="C308" s="60">
        <v>710000</v>
      </c>
      <c r="D308" s="60">
        <v>441000</v>
      </c>
      <c r="F308" s="60" t="s">
        <v>234</v>
      </c>
      <c r="G308" s="55">
        <v>64639</v>
      </c>
      <c r="H308" s="55">
        <v>62920</v>
      </c>
      <c r="J308" s="124"/>
    </row>
    <row r="309" spans="1:10" ht="13.5">
      <c r="A309" s="60">
        <v>110000</v>
      </c>
      <c r="B309" s="3">
        <v>220100</v>
      </c>
      <c r="C309" s="60">
        <v>710000</v>
      </c>
      <c r="D309" s="60">
        <v>441000</v>
      </c>
      <c r="F309" s="60" t="s">
        <v>942</v>
      </c>
      <c r="G309" s="55">
        <v>75601</v>
      </c>
      <c r="H309" s="55">
        <v>75601</v>
      </c>
      <c r="J309" s="124"/>
    </row>
    <row r="310" spans="1:10" ht="13.5">
      <c r="A310" s="60">
        <v>110000</v>
      </c>
      <c r="B310" s="3">
        <v>220100</v>
      </c>
      <c r="C310" s="60">
        <v>710000</v>
      </c>
      <c r="D310" s="60">
        <v>441000</v>
      </c>
      <c r="F310" s="60" t="s">
        <v>1175</v>
      </c>
      <c r="G310" s="55">
        <v>3700</v>
      </c>
      <c r="H310" s="55">
        <v>3700</v>
      </c>
      <c r="J310" s="124"/>
    </row>
    <row r="311" spans="1:10" ht="13.5">
      <c r="A311" s="60">
        <v>110000</v>
      </c>
      <c r="B311" s="91">
        <v>220300</v>
      </c>
      <c r="C311" s="60">
        <v>610000</v>
      </c>
      <c r="D311" s="60">
        <v>441000</v>
      </c>
      <c r="F311" s="60" t="s">
        <v>229</v>
      </c>
      <c r="G311" s="55">
        <v>1126346</v>
      </c>
      <c r="H311" s="55">
        <v>1135168.0811</v>
      </c>
      <c r="J311" s="124"/>
    </row>
    <row r="312" spans="1:10" ht="13.5">
      <c r="A312" s="60">
        <v>110000</v>
      </c>
      <c r="B312" s="91">
        <v>220300</v>
      </c>
      <c r="C312" s="60">
        <v>710000</v>
      </c>
      <c r="D312" s="60">
        <v>441000</v>
      </c>
      <c r="F312" s="60" t="s">
        <v>230</v>
      </c>
      <c r="G312" s="55">
        <v>124436</v>
      </c>
      <c r="H312" s="55">
        <v>132678</v>
      </c>
      <c r="J312" s="124"/>
    </row>
    <row r="313" spans="1:10" ht="13.5">
      <c r="A313" s="60">
        <v>110000</v>
      </c>
      <c r="B313" s="91">
        <v>230000</v>
      </c>
      <c r="C313" s="60">
        <v>610000</v>
      </c>
      <c r="D313" s="60">
        <v>441000</v>
      </c>
      <c r="F313" s="60" t="s">
        <v>1081</v>
      </c>
      <c r="G313" s="55">
        <v>320287</v>
      </c>
      <c r="H313" s="55">
        <v>324771.636</v>
      </c>
      <c r="J313" s="124"/>
    </row>
    <row r="314" spans="1:10" ht="13.5">
      <c r="A314" s="60">
        <v>110000</v>
      </c>
      <c r="B314" s="91">
        <v>230000</v>
      </c>
      <c r="C314" s="60">
        <v>710000</v>
      </c>
      <c r="D314" s="60">
        <v>441000</v>
      </c>
      <c r="F314" s="60" t="s">
        <v>1082</v>
      </c>
      <c r="G314" s="55">
        <v>18878</v>
      </c>
      <c r="H314" s="55">
        <v>18072</v>
      </c>
      <c r="J314" s="124"/>
    </row>
    <row r="315" spans="1:10" ht="13.5">
      <c r="A315" s="60">
        <v>110000</v>
      </c>
      <c r="B315" s="91">
        <v>230110</v>
      </c>
      <c r="C315" s="60">
        <v>610000</v>
      </c>
      <c r="D315" s="60">
        <v>441000</v>
      </c>
      <c r="F315" s="60" t="s">
        <v>1083</v>
      </c>
      <c r="G315" s="55">
        <v>231803</v>
      </c>
      <c r="H315" s="55">
        <v>238438.61599999998</v>
      </c>
      <c r="J315" s="124"/>
    </row>
    <row r="316" spans="1:10" ht="13.5">
      <c r="A316" s="60">
        <v>110000</v>
      </c>
      <c r="B316" s="91">
        <v>230110</v>
      </c>
      <c r="C316" s="60">
        <v>710000</v>
      </c>
      <c r="D316" s="60">
        <v>441000</v>
      </c>
      <c r="F316" s="60" t="s">
        <v>1084</v>
      </c>
      <c r="G316" s="55">
        <v>10888</v>
      </c>
      <c r="H316" s="55">
        <v>10423</v>
      </c>
      <c r="J316" s="124"/>
    </row>
    <row r="317" spans="1:10" ht="13.5">
      <c r="A317" s="60">
        <v>110000</v>
      </c>
      <c r="B317" s="91">
        <v>230150</v>
      </c>
      <c r="C317" s="60">
        <v>610000</v>
      </c>
      <c r="D317" s="60">
        <v>441000</v>
      </c>
      <c r="F317" s="60" t="s">
        <v>1091</v>
      </c>
      <c r="G317" s="55">
        <v>5300</v>
      </c>
      <c r="H317" s="55">
        <v>5300</v>
      </c>
      <c r="J317" s="124"/>
    </row>
    <row r="318" spans="1:10" ht="13.5">
      <c r="A318" s="60">
        <v>110000</v>
      </c>
      <c r="B318" s="91">
        <v>230150</v>
      </c>
      <c r="C318" s="60">
        <v>710000</v>
      </c>
      <c r="D318" s="60">
        <v>441000</v>
      </c>
      <c r="F318" s="60" t="s">
        <v>1092</v>
      </c>
      <c r="G318" s="55">
        <v>76857</v>
      </c>
      <c r="H318" s="55">
        <v>74734</v>
      </c>
      <c r="J318" s="124"/>
    </row>
    <row r="319" spans="1:10" ht="13.5">
      <c r="A319" s="65" t="s">
        <v>87</v>
      </c>
      <c r="B319" s="107" t="s">
        <v>88</v>
      </c>
      <c r="C319" s="65" t="s">
        <v>89</v>
      </c>
      <c r="D319" s="74" t="s">
        <v>90</v>
      </c>
      <c r="E319" s="53"/>
      <c r="F319" s="61" t="s">
        <v>656</v>
      </c>
      <c r="G319" s="54"/>
      <c r="H319" s="54"/>
      <c r="J319" s="124"/>
    </row>
    <row r="320" spans="1:10" ht="13.5">
      <c r="A320" s="60">
        <v>110000</v>
      </c>
      <c r="B320" s="91">
        <v>230200</v>
      </c>
      <c r="C320" s="60">
        <v>610000</v>
      </c>
      <c r="D320" s="60">
        <v>441000</v>
      </c>
      <c r="F320" s="60" t="s">
        <v>994</v>
      </c>
      <c r="G320" s="55">
        <v>361819</v>
      </c>
      <c r="H320" s="55">
        <v>369814.33</v>
      </c>
      <c r="J320" s="124"/>
    </row>
    <row r="321" spans="1:10" ht="13.5">
      <c r="A321" s="60">
        <v>110000</v>
      </c>
      <c r="B321" s="91">
        <v>230200</v>
      </c>
      <c r="C321" s="60">
        <v>710000</v>
      </c>
      <c r="D321" s="60">
        <v>441000</v>
      </c>
      <c r="F321" s="60" t="s">
        <v>995</v>
      </c>
      <c r="G321" s="55">
        <v>16180</v>
      </c>
      <c r="H321" s="55">
        <v>10797</v>
      </c>
      <c r="J321" s="124"/>
    </row>
    <row r="322" spans="1:10" ht="13.5">
      <c r="A322" s="60">
        <v>110000</v>
      </c>
      <c r="B322" s="91">
        <v>230400</v>
      </c>
      <c r="C322" s="60">
        <v>610000</v>
      </c>
      <c r="D322" s="60">
        <v>441000</v>
      </c>
      <c r="F322" s="60" t="s">
        <v>1096</v>
      </c>
      <c r="G322" s="55">
        <v>263487</v>
      </c>
      <c r="H322" s="55">
        <v>310907.79</v>
      </c>
      <c r="J322" s="124"/>
    </row>
    <row r="323" spans="1:10" ht="13.5">
      <c r="A323" s="60">
        <v>110000</v>
      </c>
      <c r="B323" s="91">
        <v>230400</v>
      </c>
      <c r="C323" s="60">
        <v>710000</v>
      </c>
      <c r="D323" s="60">
        <v>441000</v>
      </c>
      <c r="F323" s="60" t="s">
        <v>991</v>
      </c>
      <c r="G323" s="55">
        <v>21871</v>
      </c>
      <c r="H323" s="55">
        <v>22513</v>
      </c>
      <c r="J323" s="124"/>
    </row>
    <row r="324" spans="1:10" s="94" customFormat="1" ht="13.5">
      <c r="A324" s="92">
        <v>110000</v>
      </c>
      <c r="B324" s="93" t="s">
        <v>206</v>
      </c>
      <c r="C324" s="92">
        <v>710000</v>
      </c>
      <c r="D324" s="92">
        <v>441000</v>
      </c>
      <c r="F324" s="92" t="s">
        <v>157</v>
      </c>
      <c r="G324" s="90">
        <v>164625</v>
      </c>
      <c r="H324" s="90">
        <v>177488</v>
      </c>
      <c r="I324" s="126"/>
      <c r="J324" s="125"/>
    </row>
    <row r="325" spans="1:10" ht="13.5">
      <c r="A325" s="60">
        <v>110000</v>
      </c>
      <c r="B325" s="91">
        <v>230400</v>
      </c>
      <c r="C325" s="60">
        <v>710000</v>
      </c>
      <c r="D325" s="60">
        <v>441000</v>
      </c>
      <c r="F325" s="60" t="s">
        <v>993</v>
      </c>
      <c r="G325" s="55">
        <v>8000</v>
      </c>
      <c r="H325" s="55">
        <v>8000</v>
      </c>
      <c r="J325" s="124"/>
    </row>
    <row r="326" spans="1:8" ht="13.5">
      <c r="A326" s="60">
        <v>110000</v>
      </c>
      <c r="B326" s="3">
        <v>230400</v>
      </c>
      <c r="C326" s="60">
        <v>710000</v>
      </c>
      <c r="D326" s="60">
        <v>441000</v>
      </c>
      <c r="F326" s="60" t="s">
        <v>963</v>
      </c>
      <c r="G326" s="55">
        <v>25000</v>
      </c>
      <c r="H326" s="55">
        <v>25000</v>
      </c>
    </row>
    <row r="327" spans="1:10" ht="13.5">
      <c r="A327" s="60">
        <v>110000</v>
      </c>
      <c r="B327" s="91">
        <v>240100</v>
      </c>
      <c r="C327" s="60">
        <v>610000</v>
      </c>
      <c r="D327" s="60">
        <v>441000</v>
      </c>
      <c r="F327" s="60" t="s">
        <v>1093</v>
      </c>
      <c r="G327" s="55">
        <v>497891</v>
      </c>
      <c r="H327" s="55">
        <v>513120.7116</v>
      </c>
      <c r="J327" s="124"/>
    </row>
    <row r="328" spans="1:10" ht="13.5">
      <c r="A328" s="60">
        <v>110000</v>
      </c>
      <c r="B328" s="91">
        <v>240100</v>
      </c>
      <c r="C328" s="60">
        <v>710000</v>
      </c>
      <c r="D328" s="60">
        <v>441000</v>
      </c>
      <c r="F328" s="60" t="s">
        <v>1095</v>
      </c>
      <c r="G328" s="55">
        <v>21476</v>
      </c>
      <c r="H328" s="55">
        <v>20395</v>
      </c>
      <c r="J328" s="124"/>
    </row>
    <row r="329" spans="1:10" s="94" customFormat="1" ht="13.5">
      <c r="A329" s="92">
        <v>110000</v>
      </c>
      <c r="B329" s="3">
        <v>240100</v>
      </c>
      <c r="C329" s="92">
        <v>710000</v>
      </c>
      <c r="D329" s="92">
        <v>441000</v>
      </c>
      <c r="F329" s="92" t="s">
        <v>1012</v>
      </c>
      <c r="G329" s="90">
        <v>8000</v>
      </c>
      <c r="H329" s="90">
        <v>8000</v>
      </c>
      <c r="I329" s="126"/>
      <c r="J329" s="124"/>
    </row>
    <row r="330" spans="1:10" ht="13.5">
      <c r="A330" s="60">
        <v>110000</v>
      </c>
      <c r="B330" s="91">
        <v>240200</v>
      </c>
      <c r="C330" s="60">
        <v>610000</v>
      </c>
      <c r="D330" s="60">
        <v>441000</v>
      </c>
      <c r="F330" s="3" t="s">
        <v>1189</v>
      </c>
      <c r="G330" s="55">
        <v>190229</v>
      </c>
      <c r="H330" s="55">
        <v>192517.664</v>
      </c>
      <c r="J330" s="124"/>
    </row>
    <row r="331" spans="1:10" ht="13.5">
      <c r="A331" s="60">
        <v>110000</v>
      </c>
      <c r="B331" s="3">
        <v>240200</v>
      </c>
      <c r="C331" s="60">
        <v>710000</v>
      </c>
      <c r="D331" s="60">
        <v>441000</v>
      </c>
      <c r="F331" s="3" t="s">
        <v>1190</v>
      </c>
      <c r="G331" s="55">
        <v>16542</v>
      </c>
      <c r="H331" s="55">
        <v>15836</v>
      </c>
      <c r="J331" s="124"/>
    </row>
    <row r="332" spans="1:10" ht="13.5">
      <c r="A332" s="60">
        <v>110000</v>
      </c>
      <c r="B332" s="91">
        <v>240300</v>
      </c>
      <c r="C332" s="60">
        <v>610000</v>
      </c>
      <c r="D332" s="60">
        <v>441000</v>
      </c>
      <c r="F332" s="60" t="s">
        <v>1085</v>
      </c>
      <c r="G332" s="55">
        <v>230948</v>
      </c>
      <c r="H332" s="55">
        <v>160944.6894</v>
      </c>
      <c r="J332" s="124"/>
    </row>
    <row r="333" spans="1:10" ht="13.5">
      <c r="A333" s="60">
        <v>110000</v>
      </c>
      <c r="B333" s="91">
        <v>240300</v>
      </c>
      <c r="C333" s="60">
        <v>710000</v>
      </c>
      <c r="D333" s="60">
        <v>441000</v>
      </c>
      <c r="F333" s="60" t="s">
        <v>1086</v>
      </c>
      <c r="G333" s="55">
        <v>19786</v>
      </c>
      <c r="H333" s="55">
        <v>19208</v>
      </c>
      <c r="J333" s="124"/>
    </row>
    <row r="334" spans="1:10" ht="13.5">
      <c r="A334" s="60">
        <v>110000</v>
      </c>
      <c r="B334" s="91">
        <v>240500</v>
      </c>
      <c r="C334" s="60">
        <v>610000</v>
      </c>
      <c r="D334" s="60">
        <v>441000</v>
      </c>
      <c r="F334" s="60" t="s">
        <v>1087</v>
      </c>
      <c r="G334" s="55">
        <v>188622</v>
      </c>
      <c r="H334" s="55">
        <v>193737.9456</v>
      </c>
      <c r="J334" s="124"/>
    </row>
    <row r="335" spans="1:8" ht="13.5">
      <c r="A335" s="60">
        <v>110000</v>
      </c>
      <c r="B335" s="91">
        <v>240500</v>
      </c>
      <c r="C335" s="60">
        <v>710000</v>
      </c>
      <c r="D335" s="60">
        <v>441000</v>
      </c>
      <c r="F335" s="60" t="s">
        <v>1089</v>
      </c>
      <c r="G335" s="55">
        <v>12987</v>
      </c>
      <c r="H335" s="55">
        <v>12433</v>
      </c>
    </row>
    <row r="336" spans="1:8" ht="13.5">
      <c r="A336" s="60">
        <v>110000</v>
      </c>
      <c r="B336" s="91" t="s">
        <v>406</v>
      </c>
      <c r="C336" s="60">
        <v>710000</v>
      </c>
      <c r="D336" s="60">
        <v>441000</v>
      </c>
      <c r="F336" s="60" t="s">
        <v>1090</v>
      </c>
      <c r="G336" s="55">
        <v>9789</v>
      </c>
      <c r="H336" s="55">
        <v>9371</v>
      </c>
    </row>
    <row r="337" spans="1:8" ht="13.5">
      <c r="A337" s="60">
        <v>110000</v>
      </c>
      <c r="B337" s="91" t="s">
        <v>307</v>
      </c>
      <c r="C337" s="60">
        <v>610000</v>
      </c>
      <c r="D337" s="60">
        <v>441000</v>
      </c>
      <c r="F337" s="3" t="s">
        <v>918</v>
      </c>
      <c r="G337" s="55">
        <v>43400</v>
      </c>
      <c r="H337" s="55">
        <v>46375.665</v>
      </c>
    </row>
    <row r="338" spans="1:8" ht="13.5">
      <c r="A338" s="60">
        <v>110000</v>
      </c>
      <c r="B338" s="91" t="s">
        <v>307</v>
      </c>
      <c r="C338" s="60">
        <v>710000</v>
      </c>
      <c r="D338" s="60">
        <v>451000</v>
      </c>
      <c r="F338" s="3" t="s">
        <v>313</v>
      </c>
      <c r="G338" s="55">
        <v>5500</v>
      </c>
      <c r="H338" s="55">
        <v>5500</v>
      </c>
    </row>
    <row r="339" spans="1:8" ht="13.5">
      <c r="A339" s="60">
        <v>110000</v>
      </c>
      <c r="B339" s="91" t="s">
        <v>307</v>
      </c>
      <c r="C339" s="60">
        <v>710000</v>
      </c>
      <c r="D339" s="60">
        <v>441000</v>
      </c>
      <c r="F339" s="3" t="s">
        <v>313</v>
      </c>
      <c r="G339" s="55">
        <v>20350</v>
      </c>
      <c r="H339" s="55">
        <v>20350</v>
      </c>
    </row>
    <row r="340" spans="1:8" ht="13.5">
      <c r="A340" s="60">
        <v>110000</v>
      </c>
      <c r="B340" s="91" t="s">
        <v>744</v>
      </c>
      <c r="C340" s="60">
        <v>610000</v>
      </c>
      <c r="D340" s="60">
        <v>441000</v>
      </c>
      <c r="F340" s="3" t="s">
        <v>745</v>
      </c>
      <c r="G340" s="55">
        <v>0</v>
      </c>
      <c r="H340" s="55">
        <v>95550</v>
      </c>
    </row>
    <row r="341" spans="1:8" ht="13.5">
      <c r="A341" s="60">
        <v>110000</v>
      </c>
      <c r="B341" s="91" t="s">
        <v>744</v>
      </c>
      <c r="C341" s="60">
        <v>710000</v>
      </c>
      <c r="D341" s="60">
        <v>441000</v>
      </c>
      <c r="F341" s="3" t="s">
        <v>746</v>
      </c>
      <c r="G341" s="55">
        <v>0</v>
      </c>
      <c r="H341" s="55">
        <v>10000</v>
      </c>
    </row>
    <row r="342" spans="1:8" ht="13.5">
      <c r="A342" s="60">
        <v>110000</v>
      </c>
      <c r="B342" s="3">
        <v>720000</v>
      </c>
      <c r="C342" s="60">
        <v>610000</v>
      </c>
      <c r="D342" s="60">
        <v>441000</v>
      </c>
      <c r="F342" s="60" t="s">
        <v>1052</v>
      </c>
      <c r="G342" s="55">
        <v>134486</v>
      </c>
      <c r="H342" s="55">
        <v>149772.4306</v>
      </c>
    </row>
    <row r="343" spans="1:8" ht="13.5">
      <c r="A343" s="60">
        <v>110000</v>
      </c>
      <c r="B343" s="91">
        <v>720000</v>
      </c>
      <c r="C343" s="60">
        <v>710000</v>
      </c>
      <c r="D343" s="60">
        <v>441000</v>
      </c>
      <c r="F343" s="60" t="s">
        <v>1053</v>
      </c>
      <c r="G343" s="55">
        <v>20006</v>
      </c>
      <c r="H343" s="55">
        <v>20006</v>
      </c>
    </row>
    <row r="344" spans="1:8" ht="13.5">
      <c r="A344" s="60">
        <v>110000</v>
      </c>
      <c r="B344" s="91">
        <v>730000</v>
      </c>
      <c r="C344" s="60">
        <v>710000</v>
      </c>
      <c r="D344" s="60">
        <v>441000</v>
      </c>
      <c r="F344" s="60" t="s">
        <v>1133</v>
      </c>
      <c r="G344" s="55">
        <v>33625</v>
      </c>
      <c r="H344" s="55">
        <v>33625</v>
      </c>
    </row>
    <row r="345" spans="1:13" ht="13.5">
      <c r="A345" s="60"/>
      <c r="C345" s="60"/>
      <c r="D345" s="60"/>
      <c r="F345" s="59" t="s">
        <v>481</v>
      </c>
      <c r="G345" s="57">
        <f>SUM(G300:G344)-2</f>
        <v>6109329</v>
      </c>
      <c r="H345" s="57">
        <v>6181665.0331999995</v>
      </c>
      <c r="K345" s="30"/>
      <c r="M345" s="30"/>
    </row>
    <row r="346" spans="1:8" ht="13.5">
      <c r="A346" s="60">
        <v>110000</v>
      </c>
      <c r="B346" s="3">
        <v>660000</v>
      </c>
      <c r="C346" s="60">
        <v>710000</v>
      </c>
      <c r="D346" s="60">
        <v>441000</v>
      </c>
      <c r="E346" s="85"/>
      <c r="F346" s="86" t="s">
        <v>943</v>
      </c>
      <c r="G346" s="84">
        <v>5368</v>
      </c>
      <c r="H346" s="84">
        <v>5566</v>
      </c>
    </row>
    <row r="347" spans="1:8" ht="13.5">
      <c r="A347" s="60">
        <v>110000</v>
      </c>
      <c r="B347" s="91">
        <v>660000</v>
      </c>
      <c r="C347" s="60">
        <v>710000</v>
      </c>
      <c r="D347" s="60">
        <v>441000</v>
      </c>
      <c r="F347" s="60" t="s">
        <v>1049</v>
      </c>
      <c r="G347" s="55">
        <v>5583</v>
      </c>
      <c r="H347" s="55">
        <v>6019</v>
      </c>
    </row>
    <row r="348" spans="1:8" ht="13.5">
      <c r="A348" s="60"/>
      <c r="C348" s="60"/>
      <c r="D348" s="60"/>
      <c r="F348" s="59" t="s">
        <v>482</v>
      </c>
      <c r="G348" s="57">
        <f>SUM(G346:G347)</f>
        <v>10951</v>
      </c>
      <c r="H348" s="57">
        <v>11585</v>
      </c>
    </row>
    <row r="349" spans="1:8" ht="13.5">
      <c r="A349" s="60"/>
      <c r="C349" s="60"/>
      <c r="D349" s="60"/>
      <c r="F349" s="59" t="s">
        <v>1000</v>
      </c>
      <c r="G349" s="57">
        <f>+G348+G345</f>
        <v>6120280</v>
      </c>
      <c r="H349" s="57">
        <v>6193250.0331999995</v>
      </c>
    </row>
    <row r="350" spans="1:8" ht="13.5">
      <c r="A350" s="60"/>
      <c r="C350" s="60"/>
      <c r="D350" s="60"/>
      <c r="F350" s="59"/>
      <c r="G350" s="57"/>
      <c r="H350" s="57"/>
    </row>
    <row r="351" spans="1:8" ht="13.5">
      <c r="A351" s="60"/>
      <c r="C351" s="60"/>
      <c r="D351" s="60"/>
      <c r="F351" s="59"/>
      <c r="G351" s="57"/>
      <c r="H351" s="57"/>
    </row>
    <row r="352" spans="1:8" ht="13.5">
      <c r="A352" s="65" t="s">
        <v>87</v>
      </c>
      <c r="B352" s="107" t="s">
        <v>88</v>
      </c>
      <c r="C352" s="65" t="s">
        <v>89</v>
      </c>
      <c r="D352" s="74" t="s">
        <v>90</v>
      </c>
      <c r="E352" s="53"/>
      <c r="F352" s="61" t="s">
        <v>155</v>
      </c>
      <c r="G352" s="54"/>
      <c r="H352" s="54"/>
    </row>
    <row r="353" spans="1:8" ht="13.5">
      <c r="A353" s="60">
        <v>110000</v>
      </c>
      <c r="B353" s="91" t="s">
        <v>91</v>
      </c>
      <c r="C353" s="60">
        <v>690000</v>
      </c>
      <c r="D353" s="60">
        <v>451000</v>
      </c>
      <c r="F353" s="60" t="s">
        <v>1030</v>
      </c>
      <c r="G353" s="55">
        <v>100000</v>
      </c>
      <c r="H353" s="55">
        <v>100000</v>
      </c>
    </row>
    <row r="354" spans="1:8" ht="13.5">
      <c r="A354" s="60">
        <v>110000</v>
      </c>
      <c r="B354" s="91" t="s">
        <v>91</v>
      </c>
      <c r="C354" s="60">
        <v>690000</v>
      </c>
      <c r="D354" s="60">
        <v>451000</v>
      </c>
      <c r="F354" s="60" t="s">
        <v>1113</v>
      </c>
      <c r="G354" s="55">
        <v>30000</v>
      </c>
      <c r="H354" s="55">
        <v>0</v>
      </c>
    </row>
    <row r="355" spans="1:8" ht="13.5">
      <c r="A355" s="60">
        <v>110000</v>
      </c>
      <c r="B355" s="91" t="s">
        <v>91</v>
      </c>
      <c r="C355" s="60">
        <v>710000</v>
      </c>
      <c r="D355" s="60">
        <v>451000</v>
      </c>
      <c r="F355" s="60" t="s">
        <v>1031</v>
      </c>
      <c r="G355" s="55">
        <v>200000</v>
      </c>
      <c r="H355" s="55">
        <v>200000</v>
      </c>
    </row>
    <row r="356" spans="1:8" ht="13.5">
      <c r="A356" s="60">
        <v>110000</v>
      </c>
      <c r="B356" s="91" t="s">
        <v>91</v>
      </c>
      <c r="C356" s="60">
        <v>710000</v>
      </c>
      <c r="D356" s="60">
        <v>451000</v>
      </c>
      <c r="F356" s="60" t="s">
        <v>1032</v>
      </c>
      <c r="G356" s="55">
        <v>230250</v>
      </c>
      <c r="H356" s="55">
        <v>270000</v>
      </c>
    </row>
    <row r="357" spans="1:8" ht="13.5">
      <c r="A357" s="60">
        <v>110000</v>
      </c>
      <c r="B357" s="91" t="s">
        <v>91</v>
      </c>
      <c r="C357" s="60">
        <v>710000</v>
      </c>
      <c r="D357" s="60">
        <v>451000</v>
      </c>
      <c r="F357" s="60" t="s">
        <v>929</v>
      </c>
      <c r="G357" s="55">
        <v>50000</v>
      </c>
      <c r="H357" s="55">
        <v>50000</v>
      </c>
    </row>
    <row r="358" spans="1:8" ht="13.5">
      <c r="A358" s="60">
        <v>110000</v>
      </c>
      <c r="B358" s="91" t="s">
        <v>91</v>
      </c>
      <c r="C358" s="60">
        <v>710000</v>
      </c>
      <c r="D358" s="60">
        <v>451000</v>
      </c>
      <c r="F358" s="60" t="s">
        <v>939</v>
      </c>
      <c r="G358" s="55">
        <v>100000</v>
      </c>
      <c r="H358" s="55">
        <v>120000</v>
      </c>
    </row>
    <row r="359" spans="1:8" ht="13.5">
      <c r="A359" s="60">
        <v>110000</v>
      </c>
      <c r="B359" s="91" t="s">
        <v>91</v>
      </c>
      <c r="C359" s="60">
        <v>710000</v>
      </c>
      <c r="D359" s="60">
        <v>451000</v>
      </c>
      <c r="F359" s="60" t="s">
        <v>941</v>
      </c>
      <c r="G359" s="55">
        <v>35650</v>
      </c>
      <c r="H359" s="55">
        <v>60000</v>
      </c>
    </row>
    <row r="360" spans="1:9" s="94" customFormat="1" ht="13.5">
      <c r="A360" s="92">
        <v>110000</v>
      </c>
      <c r="B360" s="93" t="s">
        <v>91</v>
      </c>
      <c r="C360" s="92">
        <v>790700</v>
      </c>
      <c r="D360" s="92">
        <v>452000</v>
      </c>
      <c r="F360" s="92" t="s">
        <v>714</v>
      </c>
      <c r="G360" s="90">
        <v>-1283918</v>
      </c>
      <c r="H360" s="90">
        <v>-1310348</v>
      </c>
      <c r="I360" s="126"/>
    </row>
    <row r="361" spans="1:9" s="94" customFormat="1" ht="13.5">
      <c r="A361" s="92">
        <v>110000</v>
      </c>
      <c r="B361" s="93" t="s">
        <v>91</v>
      </c>
      <c r="C361" s="92">
        <v>790700</v>
      </c>
      <c r="D361" s="92">
        <v>452000</v>
      </c>
      <c r="F361" s="92" t="s">
        <v>715</v>
      </c>
      <c r="G361" s="90">
        <v>-220000</v>
      </c>
      <c r="H361" s="90">
        <v>-220000</v>
      </c>
      <c r="I361" s="126"/>
    </row>
    <row r="362" spans="1:8" ht="13.5">
      <c r="A362" s="60">
        <v>110000</v>
      </c>
      <c r="B362" s="91" t="s">
        <v>91</v>
      </c>
      <c r="C362" s="60">
        <v>799999</v>
      </c>
      <c r="D362" s="60">
        <v>451000</v>
      </c>
      <c r="F362" s="60" t="s">
        <v>1045</v>
      </c>
      <c r="G362" s="55">
        <v>500000</v>
      </c>
      <c r="H362" s="55">
        <v>450000</v>
      </c>
    </row>
    <row r="363" spans="1:8" ht="13.5">
      <c r="A363" s="60">
        <v>110000</v>
      </c>
      <c r="B363" s="91" t="s">
        <v>91</v>
      </c>
      <c r="C363" s="60">
        <v>640000</v>
      </c>
      <c r="D363" s="60">
        <v>451000</v>
      </c>
      <c r="F363" s="60" t="s">
        <v>964</v>
      </c>
      <c r="G363" s="55">
        <v>689912</v>
      </c>
      <c r="H363" s="55">
        <v>615000</v>
      </c>
    </row>
    <row r="364" spans="1:9" s="94" customFormat="1" ht="13.5">
      <c r="A364" s="92">
        <v>110000</v>
      </c>
      <c r="B364" s="93" t="s">
        <v>91</v>
      </c>
      <c r="C364" s="92">
        <v>690000</v>
      </c>
      <c r="D364" s="92">
        <v>451000</v>
      </c>
      <c r="F364" s="92" t="s">
        <v>988</v>
      </c>
      <c r="G364" s="90">
        <v>56282</v>
      </c>
      <c r="H364" s="90">
        <v>42500</v>
      </c>
      <c r="I364" s="126"/>
    </row>
    <row r="365" spans="1:8" ht="13.5">
      <c r="A365" s="60">
        <v>110000</v>
      </c>
      <c r="B365" s="91" t="s">
        <v>91</v>
      </c>
      <c r="C365" s="60">
        <v>640000</v>
      </c>
      <c r="D365" s="60">
        <v>451000</v>
      </c>
      <c r="F365" s="60" t="s">
        <v>869</v>
      </c>
      <c r="G365" s="55">
        <v>26000</v>
      </c>
      <c r="H365" s="55">
        <v>26000</v>
      </c>
    </row>
    <row r="366" spans="1:8" ht="13.5">
      <c r="A366" s="60">
        <v>110000</v>
      </c>
      <c r="B366" s="91" t="s">
        <v>91</v>
      </c>
      <c r="C366" s="60">
        <v>640000</v>
      </c>
      <c r="D366" s="60">
        <v>451000</v>
      </c>
      <c r="F366" s="60" t="s">
        <v>751</v>
      </c>
      <c r="G366" s="55">
        <v>132514</v>
      </c>
      <c r="H366" s="55">
        <v>132514</v>
      </c>
    </row>
    <row r="367" spans="1:8" ht="13.5">
      <c r="A367" s="60">
        <v>110000</v>
      </c>
      <c r="B367" s="91" t="s">
        <v>91</v>
      </c>
      <c r="C367" s="60">
        <v>710000</v>
      </c>
      <c r="D367" s="60">
        <v>451000</v>
      </c>
      <c r="F367" s="60" t="s">
        <v>876</v>
      </c>
      <c r="G367" s="55">
        <v>44025</v>
      </c>
      <c r="H367" s="55">
        <v>24500</v>
      </c>
    </row>
    <row r="368" spans="1:8" ht="13.5">
      <c r="A368" s="60">
        <v>110000</v>
      </c>
      <c r="B368" s="91" t="s">
        <v>91</v>
      </c>
      <c r="C368" s="60">
        <v>710000</v>
      </c>
      <c r="D368" s="60">
        <v>451000</v>
      </c>
      <c r="F368" s="60" t="s">
        <v>877</v>
      </c>
      <c r="G368" s="55">
        <v>15000</v>
      </c>
      <c r="H368" s="55">
        <v>15000</v>
      </c>
    </row>
    <row r="369" spans="1:8" ht="13.5">
      <c r="A369" s="60">
        <v>110000</v>
      </c>
      <c r="B369" s="91" t="s">
        <v>91</v>
      </c>
      <c r="C369" s="60">
        <v>710000</v>
      </c>
      <c r="D369" s="60">
        <v>451000</v>
      </c>
      <c r="F369" s="60" t="s">
        <v>420</v>
      </c>
      <c r="G369" s="55">
        <v>200000</v>
      </c>
      <c r="H369" s="55">
        <v>0</v>
      </c>
    </row>
    <row r="370" spans="1:9" s="94" customFormat="1" ht="13.5">
      <c r="A370" s="92">
        <v>110000</v>
      </c>
      <c r="B370" s="3">
        <v>100000</v>
      </c>
      <c r="C370" s="92">
        <v>610000</v>
      </c>
      <c r="D370" s="92">
        <v>451000</v>
      </c>
      <c r="F370" s="92" t="s">
        <v>962</v>
      </c>
      <c r="G370" s="90">
        <v>32030</v>
      </c>
      <c r="H370" s="90">
        <v>32190.7</v>
      </c>
      <c r="I370" s="126"/>
    </row>
    <row r="371" spans="1:8" ht="13.5">
      <c r="A371" s="60">
        <v>110000</v>
      </c>
      <c r="B371" s="91">
        <v>100000</v>
      </c>
      <c r="C371" s="60">
        <v>610000</v>
      </c>
      <c r="D371" s="60">
        <v>451000</v>
      </c>
      <c r="F371" s="60" t="s">
        <v>1010</v>
      </c>
      <c r="G371" s="55">
        <v>492076</v>
      </c>
      <c r="H371" s="55">
        <v>531003.4704</v>
      </c>
    </row>
    <row r="372" spans="1:8" ht="13.5">
      <c r="A372" s="60">
        <v>110000</v>
      </c>
      <c r="B372" s="91">
        <v>100000</v>
      </c>
      <c r="C372" s="60">
        <v>710000</v>
      </c>
      <c r="D372" s="60">
        <v>451000</v>
      </c>
      <c r="F372" s="60" t="s">
        <v>1013</v>
      </c>
      <c r="G372" s="55">
        <v>62657</v>
      </c>
      <c r="H372" s="55">
        <v>55611</v>
      </c>
    </row>
    <row r="373" spans="1:8" ht="13.5">
      <c r="A373" s="60">
        <v>110000</v>
      </c>
      <c r="B373" s="91">
        <v>100100</v>
      </c>
      <c r="C373" s="60">
        <v>710000</v>
      </c>
      <c r="D373" s="60">
        <v>451000</v>
      </c>
      <c r="F373" s="60" t="s">
        <v>1009</v>
      </c>
      <c r="G373" s="55">
        <v>6000</v>
      </c>
      <c r="H373" s="55">
        <v>6000</v>
      </c>
    </row>
    <row r="374" spans="1:8" ht="13.5">
      <c r="A374" s="60">
        <v>110000</v>
      </c>
      <c r="B374" s="3">
        <v>120000</v>
      </c>
      <c r="C374" s="60">
        <v>630000</v>
      </c>
      <c r="D374" s="60">
        <v>451000</v>
      </c>
      <c r="F374" s="60" t="s">
        <v>989</v>
      </c>
      <c r="G374" s="55">
        <v>182712</v>
      </c>
      <c r="H374" s="55">
        <v>182712</v>
      </c>
    </row>
    <row r="375" spans="1:9" s="94" customFormat="1" ht="13.5">
      <c r="A375" s="92">
        <v>110000</v>
      </c>
      <c r="B375" s="93" t="s">
        <v>293</v>
      </c>
      <c r="C375" s="92">
        <v>610000</v>
      </c>
      <c r="D375" s="92">
        <v>451000</v>
      </c>
      <c r="F375" s="92" t="s">
        <v>1094</v>
      </c>
      <c r="G375" s="90">
        <v>0</v>
      </c>
      <c r="H375" s="90">
        <v>503441.25</v>
      </c>
      <c r="I375" s="126"/>
    </row>
    <row r="376" spans="1:8" ht="13.5">
      <c r="A376" s="60">
        <v>110000</v>
      </c>
      <c r="B376" s="91">
        <v>120100</v>
      </c>
      <c r="C376" s="60">
        <v>610000</v>
      </c>
      <c r="D376" s="60">
        <v>451000</v>
      </c>
      <c r="F376" s="60" t="s">
        <v>1026</v>
      </c>
      <c r="G376" s="55">
        <v>103409</v>
      </c>
      <c r="H376" s="55">
        <v>114737.9192</v>
      </c>
    </row>
    <row r="377" spans="1:8" ht="13.5">
      <c r="A377" s="60">
        <v>110000</v>
      </c>
      <c r="B377" s="91">
        <v>120100</v>
      </c>
      <c r="C377" s="60">
        <v>710000</v>
      </c>
      <c r="D377" s="60">
        <v>451000</v>
      </c>
      <c r="F377" s="60" t="s">
        <v>1027</v>
      </c>
      <c r="G377" s="55">
        <v>4070</v>
      </c>
      <c r="H377" s="55">
        <v>2070</v>
      </c>
    </row>
    <row r="378" spans="1:9" s="94" customFormat="1" ht="13.5">
      <c r="A378" s="92">
        <v>110000</v>
      </c>
      <c r="B378" s="3">
        <v>120300</v>
      </c>
      <c r="C378" s="92">
        <v>710000</v>
      </c>
      <c r="D378" s="92">
        <v>451000</v>
      </c>
      <c r="F378" s="92" t="s">
        <v>432</v>
      </c>
      <c r="G378" s="90">
        <v>10213</v>
      </c>
      <c r="H378" s="90">
        <v>7999</v>
      </c>
      <c r="I378" s="126"/>
    </row>
    <row r="379" spans="1:8" ht="13.5">
      <c r="A379" s="60">
        <v>110000</v>
      </c>
      <c r="B379" s="3">
        <v>140000</v>
      </c>
      <c r="C379" s="60">
        <v>610000</v>
      </c>
      <c r="D379" s="60">
        <v>451000</v>
      </c>
      <c r="F379" s="60" t="s">
        <v>937</v>
      </c>
      <c r="G379" s="55">
        <v>167277</v>
      </c>
      <c r="H379" s="55">
        <v>84268.045</v>
      </c>
    </row>
    <row r="380" spans="1:8" ht="13.5">
      <c r="A380" s="60">
        <v>110000</v>
      </c>
      <c r="B380" s="3">
        <v>140000</v>
      </c>
      <c r="C380" s="60">
        <v>710000</v>
      </c>
      <c r="D380" s="60">
        <v>451000</v>
      </c>
      <c r="F380" s="60" t="s">
        <v>938</v>
      </c>
      <c r="G380" s="55">
        <v>16800</v>
      </c>
      <c r="H380" s="55">
        <v>16800</v>
      </c>
    </row>
    <row r="381" spans="1:8" ht="13.5">
      <c r="A381" s="60">
        <v>110000</v>
      </c>
      <c r="B381" s="3">
        <v>180000</v>
      </c>
      <c r="C381" s="60">
        <v>610000</v>
      </c>
      <c r="D381" s="60">
        <v>451000</v>
      </c>
      <c r="F381" s="60" t="s">
        <v>960</v>
      </c>
      <c r="G381" s="55">
        <v>972029</v>
      </c>
      <c r="H381" s="55">
        <v>989416.2335000001</v>
      </c>
    </row>
    <row r="382" spans="1:8" ht="13.5">
      <c r="A382" s="60">
        <v>110000</v>
      </c>
      <c r="B382" s="3">
        <v>180000</v>
      </c>
      <c r="C382" s="60">
        <v>710000</v>
      </c>
      <c r="D382" s="60">
        <v>451000</v>
      </c>
      <c r="F382" s="60" t="s">
        <v>961</v>
      </c>
      <c r="G382" s="55">
        <v>15654</v>
      </c>
      <c r="H382" s="55">
        <v>7366</v>
      </c>
    </row>
    <row r="383" spans="1:8" ht="13.5">
      <c r="A383" s="60">
        <v>110000</v>
      </c>
      <c r="B383" s="3">
        <v>210000</v>
      </c>
      <c r="C383" s="60">
        <v>610000</v>
      </c>
      <c r="D383" s="60">
        <v>451000</v>
      </c>
      <c r="F383" s="60" t="s">
        <v>874</v>
      </c>
      <c r="G383" s="55">
        <v>220748</v>
      </c>
      <c r="H383" s="55">
        <v>221122.0805</v>
      </c>
    </row>
    <row r="384" spans="1:8" ht="13.5">
      <c r="A384" s="60">
        <v>110000</v>
      </c>
      <c r="B384" s="3">
        <v>210000</v>
      </c>
      <c r="C384" s="60">
        <v>710000</v>
      </c>
      <c r="D384" s="60">
        <v>451000</v>
      </c>
      <c r="F384" s="60" t="s">
        <v>875</v>
      </c>
      <c r="G384" s="55">
        <v>83238</v>
      </c>
      <c r="H384" s="55">
        <v>79685</v>
      </c>
    </row>
    <row r="385" spans="1:8" ht="13.5">
      <c r="A385" s="65" t="s">
        <v>87</v>
      </c>
      <c r="B385" s="107" t="s">
        <v>88</v>
      </c>
      <c r="C385" s="65" t="s">
        <v>89</v>
      </c>
      <c r="D385" s="74" t="s">
        <v>90</v>
      </c>
      <c r="E385" s="53"/>
      <c r="F385" s="61" t="s">
        <v>1024</v>
      </c>
      <c r="G385" s="54"/>
      <c r="H385" s="54"/>
    </row>
    <row r="386" spans="1:8" ht="13.5">
      <c r="A386" s="60">
        <v>110000</v>
      </c>
      <c r="B386" s="91">
        <v>310000</v>
      </c>
      <c r="C386" s="60">
        <v>610000</v>
      </c>
      <c r="D386" s="60">
        <v>451000</v>
      </c>
      <c r="F386" s="60" t="s">
        <v>1016</v>
      </c>
      <c r="G386" s="55">
        <v>247187</v>
      </c>
      <c r="H386" s="55">
        <v>331137.3975</v>
      </c>
    </row>
    <row r="387" spans="1:8" ht="13.5">
      <c r="A387" s="60">
        <v>110000</v>
      </c>
      <c r="B387" s="91">
        <v>310000</v>
      </c>
      <c r="C387" s="60">
        <v>710000</v>
      </c>
      <c r="D387" s="60">
        <v>451000</v>
      </c>
      <c r="F387" s="60" t="s">
        <v>1017</v>
      </c>
      <c r="G387" s="55">
        <v>50476</v>
      </c>
      <c r="H387" s="55">
        <v>46476</v>
      </c>
    </row>
    <row r="388" spans="1:8" ht="13.5">
      <c r="A388" s="60">
        <v>110000</v>
      </c>
      <c r="B388" s="91">
        <v>320000</v>
      </c>
      <c r="C388" s="60">
        <v>610000</v>
      </c>
      <c r="D388" s="60">
        <v>451000</v>
      </c>
      <c r="F388" s="60" t="s">
        <v>1021</v>
      </c>
      <c r="G388" s="55">
        <v>125383</v>
      </c>
      <c r="H388" s="55">
        <v>0</v>
      </c>
    </row>
    <row r="389" spans="1:8" ht="13.5">
      <c r="A389" s="60">
        <v>110000</v>
      </c>
      <c r="B389" s="91">
        <v>320000</v>
      </c>
      <c r="C389" s="60">
        <v>710000</v>
      </c>
      <c r="D389" s="60">
        <v>451000</v>
      </c>
      <c r="F389" s="60" t="s">
        <v>1022</v>
      </c>
      <c r="G389" s="55">
        <v>1725</v>
      </c>
      <c r="H389" s="55">
        <v>1725</v>
      </c>
    </row>
    <row r="390" spans="1:8" ht="13.5">
      <c r="A390" s="60">
        <v>110000</v>
      </c>
      <c r="B390" s="3">
        <v>320100</v>
      </c>
      <c r="C390" s="60">
        <v>610000</v>
      </c>
      <c r="D390" s="60">
        <v>451000</v>
      </c>
      <c r="F390" s="60" t="s">
        <v>1033</v>
      </c>
      <c r="G390" s="55">
        <v>398986</v>
      </c>
      <c r="H390" s="55">
        <v>349057.4116</v>
      </c>
    </row>
    <row r="391" spans="1:8" ht="13.5">
      <c r="A391" s="60">
        <v>110000</v>
      </c>
      <c r="B391" s="3">
        <v>320100</v>
      </c>
      <c r="C391" s="60">
        <v>710000</v>
      </c>
      <c r="D391" s="60">
        <v>451000</v>
      </c>
      <c r="F391" s="60" t="s">
        <v>1034</v>
      </c>
      <c r="G391" s="55">
        <v>25989</v>
      </c>
      <c r="H391" s="55">
        <v>25989</v>
      </c>
    </row>
    <row r="392" spans="1:8" ht="13.5">
      <c r="A392" s="60">
        <v>110000</v>
      </c>
      <c r="B392" s="91">
        <v>330000</v>
      </c>
      <c r="C392" s="60">
        <v>610000</v>
      </c>
      <c r="D392" s="60">
        <v>451000</v>
      </c>
      <c r="F392" s="60" t="s">
        <v>1023</v>
      </c>
      <c r="G392" s="55">
        <v>224133</v>
      </c>
      <c r="H392" s="55">
        <v>234585.79200000002</v>
      </c>
    </row>
    <row r="393" spans="1:8" ht="13.5">
      <c r="A393" s="60">
        <v>110000</v>
      </c>
      <c r="B393" s="91">
        <v>330000</v>
      </c>
      <c r="C393" s="60">
        <v>710000</v>
      </c>
      <c r="D393" s="60">
        <v>451000</v>
      </c>
      <c r="F393" s="60" t="s">
        <v>1025</v>
      </c>
      <c r="G393" s="55">
        <v>1750</v>
      </c>
      <c r="H393" s="55">
        <v>1750</v>
      </c>
    </row>
    <row r="394" spans="1:8" ht="13.5">
      <c r="A394" s="60">
        <v>110000</v>
      </c>
      <c r="B394" s="91">
        <v>330100</v>
      </c>
      <c r="C394" s="60">
        <v>610000</v>
      </c>
      <c r="D394" s="60">
        <v>451000</v>
      </c>
      <c r="F394" s="60" t="s">
        <v>483</v>
      </c>
      <c r="G394" s="55">
        <v>1256918</v>
      </c>
      <c r="H394" s="55">
        <v>822547.0028</v>
      </c>
    </row>
    <row r="395" spans="1:8" ht="13.5">
      <c r="A395" s="60">
        <v>110000</v>
      </c>
      <c r="B395" s="91">
        <v>330100</v>
      </c>
      <c r="C395" s="60">
        <v>710000</v>
      </c>
      <c r="D395" s="60">
        <v>451000</v>
      </c>
      <c r="F395" s="60" t="s">
        <v>484</v>
      </c>
      <c r="G395" s="55">
        <v>112795</v>
      </c>
      <c r="H395" s="55">
        <v>89395</v>
      </c>
    </row>
    <row r="396" spans="1:8" ht="13.5">
      <c r="A396" s="60">
        <v>110000</v>
      </c>
      <c r="B396" s="3">
        <v>330100</v>
      </c>
      <c r="C396" s="60">
        <v>710000</v>
      </c>
      <c r="D396" s="60">
        <v>452000</v>
      </c>
      <c r="F396" s="60" t="s">
        <v>928</v>
      </c>
      <c r="G396" s="55">
        <v>1000</v>
      </c>
      <c r="H396" s="55">
        <v>650</v>
      </c>
    </row>
    <row r="397" spans="1:8" ht="13.5">
      <c r="A397" s="60">
        <v>110000</v>
      </c>
      <c r="B397" s="3">
        <v>330200</v>
      </c>
      <c r="C397" s="60">
        <v>610000</v>
      </c>
      <c r="D397" s="60">
        <v>451000</v>
      </c>
      <c r="F397" s="60" t="s">
        <v>1037</v>
      </c>
      <c r="G397" s="55">
        <v>432431</v>
      </c>
      <c r="H397" s="55">
        <v>448435.2684</v>
      </c>
    </row>
    <row r="398" spans="1:8" ht="13.5">
      <c r="A398" s="60">
        <v>110000</v>
      </c>
      <c r="B398" s="3">
        <v>330200</v>
      </c>
      <c r="C398" s="60">
        <v>710000</v>
      </c>
      <c r="D398" s="60">
        <v>451000</v>
      </c>
      <c r="F398" s="60" t="s">
        <v>927</v>
      </c>
      <c r="G398" s="55">
        <v>21207</v>
      </c>
      <c r="H398" s="55">
        <v>21207</v>
      </c>
    </row>
    <row r="399" spans="1:8" ht="13.5">
      <c r="A399" s="60">
        <v>110000</v>
      </c>
      <c r="B399" s="3">
        <v>330300</v>
      </c>
      <c r="C399" s="60">
        <v>610000</v>
      </c>
      <c r="D399" s="60">
        <v>451000</v>
      </c>
      <c r="F399" s="60" t="s">
        <v>33</v>
      </c>
      <c r="G399" s="55">
        <v>0</v>
      </c>
      <c r="H399" s="55">
        <v>404844.47219999996</v>
      </c>
    </row>
    <row r="400" spans="1:8" ht="13.5">
      <c r="A400" s="60">
        <v>110000</v>
      </c>
      <c r="B400" s="3">
        <v>330300</v>
      </c>
      <c r="C400" s="60">
        <v>710000</v>
      </c>
      <c r="D400" s="60">
        <v>451000</v>
      </c>
      <c r="F400" s="60" t="s">
        <v>34</v>
      </c>
      <c r="G400" s="55">
        <v>0</v>
      </c>
      <c r="H400" s="55">
        <v>45850</v>
      </c>
    </row>
    <row r="401" spans="1:8" ht="13.5">
      <c r="A401" s="60">
        <v>110000</v>
      </c>
      <c r="B401" s="3">
        <v>330400</v>
      </c>
      <c r="C401" s="60">
        <v>610000</v>
      </c>
      <c r="D401" s="60">
        <v>451000</v>
      </c>
      <c r="F401" s="60" t="s">
        <v>935</v>
      </c>
      <c r="G401" s="55">
        <v>182602</v>
      </c>
      <c r="H401" s="55">
        <v>194317.182</v>
      </c>
    </row>
    <row r="402" spans="1:8" ht="13.5">
      <c r="A402" s="60">
        <v>110000</v>
      </c>
      <c r="B402" s="3">
        <v>330400</v>
      </c>
      <c r="C402" s="60">
        <v>710000</v>
      </c>
      <c r="D402" s="60">
        <v>451000</v>
      </c>
      <c r="F402" s="60" t="s">
        <v>936</v>
      </c>
      <c r="G402" s="55">
        <v>18555</v>
      </c>
      <c r="H402" s="55">
        <v>18555</v>
      </c>
    </row>
    <row r="403" spans="1:8" ht="13.5">
      <c r="A403" s="60">
        <v>110000</v>
      </c>
      <c r="B403" s="91">
        <v>410000</v>
      </c>
      <c r="C403" s="60">
        <v>610000</v>
      </c>
      <c r="D403" s="60">
        <v>451000</v>
      </c>
      <c r="F403" s="60" t="s">
        <v>1018</v>
      </c>
      <c r="G403" s="55">
        <v>344989</v>
      </c>
      <c r="H403" s="55">
        <v>347602.64</v>
      </c>
    </row>
    <row r="404" spans="1:8" ht="13.5">
      <c r="A404" s="60">
        <v>110000</v>
      </c>
      <c r="B404" s="91">
        <v>410000</v>
      </c>
      <c r="C404" s="60">
        <v>710000</v>
      </c>
      <c r="D404" s="60">
        <v>451000</v>
      </c>
      <c r="F404" s="60" t="s">
        <v>1019</v>
      </c>
      <c r="G404" s="55">
        <v>82087</v>
      </c>
      <c r="H404" s="55">
        <v>82087</v>
      </c>
    </row>
    <row r="405" spans="1:8" ht="13.5">
      <c r="A405" s="60">
        <v>110000</v>
      </c>
      <c r="B405" s="3">
        <v>440100</v>
      </c>
      <c r="C405" s="60">
        <v>610000</v>
      </c>
      <c r="D405" s="60">
        <v>451000</v>
      </c>
      <c r="F405" s="60" t="s">
        <v>948</v>
      </c>
      <c r="G405" s="55">
        <v>231981</v>
      </c>
      <c r="H405" s="55">
        <v>181201.0446</v>
      </c>
    </row>
    <row r="406" spans="1:8" ht="13.5">
      <c r="A406" s="60">
        <v>110000</v>
      </c>
      <c r="B406" s="3">
        <v>440100</v>
      </c>
      <c r="C406" s="60">
        <v>710000</v>
      </c>
      <c r="D406" s="60">
        <v>451000</v>
      </c>
      <c r="F406" s="60" t="s">
        <v>949</v>
      </c>
      <c r="G406" s="55">
        <v>50900</v>
      </c>
      <c r="H406" s="55">
        <v>50900</v>
      </c>
    </row>
    <row r="407" spans="1:8" ht="13.5">
      <c r="A407" s="60">
        <v>110000</v>
      </c>
      <c r="B407" s="3">
        <v>450000</v>
      </c>
      <c r="C407" s="60">
        <v>710000</v>
      </c>
      <c r="D407" s="60">
        <v>451000</v>
      </c>
      <c r="F407" s="60" t="s">
        <v>1035</v>
      </c>
      <c r="G407" s="55">
        <v>600000</v>
      </c>
      <c r="H407" s="55">
        <v>600000</v>
      </c>
    </row>
    <row r="408" spans="1:8" ht="13.5">
      <c r="A408" s="60">
        <v>110000</v>
      </c>
      <c r="B408" s="3">
        <v>450000</v>
      </c>
      <c r="C408" s="60">
        <v>710000</v>
      </c>
      <c r="D408" s="60">
        <v>451000</v>
      </c>
      <c r="F408" s="60" t="s">
        <v>940</v>
      </c>
      <c r="G408" s="55">
        <v>50163</v>
      </c>
      <c r="H408" s="55">
        <v>50163</v>
      </c>
    </row>
    <row r="409" spans="1:8" ht="13.5">
      <c r="A409" s="60">
        <v>110000</v>
      </c>
      <c r="B409" s="3">
        <v>450000</v>
      </c>
      <c r="C409" s="60">
        <v>610000</v>
      </c>
      <c r="D409" s="60">
        <v>451000</v>
      </c>
      <c r="F409" s="60" t="s">
        <v>946</v>
      </c>
      <c r="G409" s="55">
        <v>506514</v>
      </c>
      <c r="H409" s="55">
        <v>513990.3447</v>
      </c>
    </row>
    <row r="410" spans="1:8" ht="13.5">
      <c r="A410" s="60">
        <v>110000</v>
      </c>
      <c r="B410" s="3">
        <v>450000</v>
      </c>
      <c r="C410" s="60">
        <v>710000</v>
      </c>
      <c r="D410" s="60">
        <v>451000</v>
      </c>
      <c r="F410" s="60" t="s">
        <v>947</v>
      </c>
      <c r="G410" s="55">
        <v>90182</v>
      </c>
      <c r="H410" s="55">
        <v>90182</v>
      </c>
    </row>
    <row r="411" spans="1:8" ht="13.5">
      <c r="A411" s="60">
        <v>110000</v>
      </c>
      <c r="B411" s="91" t="s">
        <v>1020</v>
      </c>
      <c r="C411" s="60">
        <v>610000</v>
      </c>
      <c r="D411" s="60">
        <v>451000</v>
      </c>
      <c r="F411" s="60" t="s">
        <v>868</v>
      </c>
      <c r="G411" s="55">
        <v>204249</v>
      </c>
      <c r="H411" s="55">
        <v>208051.5624</v>
      </c>
    </row>
    <row r="412" spans="1:8" ht="13.5">
      <c r="A412" s="60">
        <v>110000</v>
      </c>
      <c r="B412" s="91" t="s">
        <v>1020</v>
      </c>
      <c r="C412" s="60">
        <v>710000</v>
      </c>
      <c r="D412" s="60">
        <v>451000</v>
      </c>
      <c r="F412" s="60" t="s">
        <v>747</v>
      </c>
      <c r="G412" s="55">
        <v>10000</v>
      </c>
      <c r="H412" s="55">
        <v>10000</v>
      </c>
    </row>
    <row r="413" spans="1:9" s="94" customFormat="1" ht="13.5">
      <c r="A413" s="92">
        <v>110000</v>
      </c>
      <c r="B413" s="3">
        <v>510100</v>
      </c>
      <c r="C413" s="92">
        <v>610000</v>
      </c>
      <c r="D413" s="92">
        <v>451000</v>
      </c>
      <c r="F413" s="92" t="s">
        <v>944</v>
      </c>
      <c r="G413" s="90">
        <v>3240242</v>
      </c>
      <c r="H413" s="90">
        <v>3367236.483</v>
      </c>
      <c r="I413" s="126"/>
    </row>
    <row r="414" spans="1:9" s="94" customFormat="1" ht="13.5">
      <c r="A414" s="92">
        <v>110000</v>
      </c>
      <c r="B414" s="3">
        <v>510100</v>
      </c>
      <c r="C414" s="92">
        <v>710000</v>
      </c>
      <c r="D414" s="92">
        <v>451000</v>
      </c>
      <c r="F414" s="92" t="s">
        <v>945</v>
      </c>
      <c r="G414" s="90">
        <v>813600</v>
      </c>
      <c r="H414" s="90">
        <v>888600</v>
      </c>
      <c r="I414" s="126"/>
    </row>
    <row r="415" spans="1:9" s="94" customFormat="1" ht="13.5">
      <c r="A415" s="92"/>
      <c r="B415" s="93"/>
      <c r="C415" s="92"/>
      <c r="D415" s="92"/>
      <c r="F415" s="92" t="s">
        <v>1065</v>
      </c>
      <c r="G415" s="97">
        <v>-2634997</v>
      </c>
      <c r="H415" s="97">
        <v>-2766292.7139500002</v>
      </c>
      <c r="I415" s="126"/>
    </row>
    <row r="416" spans="1:9" s="94" customFormat="1" ht="13.5">
      <c r="A416" s="92">
        <v>110000</v>
      </c>
      <c r="B416" s="3">
        <v>510100</v>
      </c>
      <c r="C416" s="92">
        <v>710000</v>
      </c>
      <c r="D416" s="92">
        <v>451000</v>
      </c>
      <c r="F416" s="92" t="s">
        <v>749</v>
      </c>
      <c r="G416" s="97">
        <v>342808</v>
      </c>
      <c r="H416" s="97">
        <v>342808</v>
      </c>
      <c r="I416" s="126"/>
    </row>
    <row r="417" spans="1:9" s="94" customFormat="1" ht="13.5">
      <c r="A417" s="92">
        <v>110000</v>
      </c>
      <c r="B417" s="3">
        <v>510100</v>
      </c>
      <c r="C417" s="92">
        <v>710000</v>
      </c>
      <c r="D417" s="92">
        <v>451000</v>
      </c>
      <c r="F417" s="92" t="s">
        <v>750</v>
      </c>
      <c r="G417" s="97">
        <v>57192</v>
      </c>
      <c r="H417" s="97">
        <v>57192</v>
      </c>
      <c r="I417" s="126"/>
    </row>
    <row r="418" spans="1:9" s="94" customFormat="1" ht="13.5">
      <c r="A418" s="92">
        <v>110000</v>
      </c>
      <c r="B418" s="3">
        <v>510200</v>
      </c>
      <c r="C418" s="92">
        <v>610000</v>
      </c>
      <c r="D418" s="92">
        <v>451000</v>
      </c>
      <c r="F418" s="92" t="s">
        <v>305</v>
      </c>
      <c r="G418" s="97">
        <v>0</v>
      </c>
      <c r="H418" s="97">
        <v>45947.78</v>
      </c>
      <c r="I418" s="126"/>
    </row>
    <row r="419" spans="1:9" s="94" customFormat="1" ht="13.5">
      <c r="A419" s="92">
        <v>110000</v>
      </c>
      <c r="B419" s="3">
        <v>510200</v>
      </c>
      <c r="C419" s="92">
        <v>710000</v>
      </c>
      <c r="D419" s="92">
        <v>451000</v>
      </c>
      <c r="F419" s="92" t="s">
        <v>306</v>
      </c>
      <c r="G419" s="97">
        <v>0</v>
      </c>
      <c r="H419" s="97">
        <v>2281</v>
      </c>
      <c r="I419" s="126"/>
    </row>
    <row r="420" spans="1:8" ht="13.5">
      <c r="A420" s="65" t="s">
        <v>87</v>
      </c>
      <c r="B420" s="107" t="s">
        <v>88</v>
      </c>
      <c r="C420" s="65" t="s">
        <v>89</v>
      </c>
      <c r="D420" s="74" t="s">
        <v>90</v>
      </c>
      <c r="E420" s="53"/>
      <c r="F420" s="61" t="s">
        <v>1024</v>
      </c>
      <c r="G420" s="54"/>
      <c r="H420" s="54"/>
    </row>
    <row r="421" spans="1:8" ht="13.5">
      <c r="A421" s="60">
        <v>110000</v>
      </c>
      <c r="B421" s="91">
        <v>700000</v>
      </c>
      <c r="C421" s="60">
        <v>610000</v>
      </c>
      <c r="D421" s="60">
        <v>451000</v>
      </c>
      <c r="F421" s="60" t="s">
        <v>1014</v>
      </c>
      <c r="G421" s="55">
        <v>704604</v>
      </c>
      <c r="H421" s="55">
        <v>718618.06</v>
      </c>
    </row>
    <row r="422" spans="1:8" ht="13.5">
      <c r="A422" s="60">
        <v>110000</v>
      </c>
      <c r="B422" s="91">
        <v>700000</v>
      </c>
      <c r="C422" s="60">
        <v>710000</v>
      </c>
      <c r="D422" s="60">
        <v>451000</v>
      </c>
      <c r="F422" s="60" t="s">
        <v>1015</v>
      </c>
      <c r="G422" s="55">
        <v>50208</v>
      </c>
      <c r="H422" s="55">
        <v>50208</v>
      </c>
    </row>
    <row r="423" spans="1:8" ht="13.5">
      <c r="A423" s="60">
        <v>110000</v>
      </c>
      <c r="B423" s="91" t="s">
        <v>309</v>
      </c>
      <c r="C423" s="60">
        <v>610000</v>
      </c>
      <c r="D423" s="60">
        <v>451000</v>
      </c>
      <c r="F423" s="60" t="s">
        <v>310</v>
      </c>
      <c r="G423" s="55">
        <v>28763</v>
      </c>
      <c r="H423" s="55">
        <v>34332.2868</v>
      </c>
    </row>
    <row r="424" spans="1:8" ht="13.5">
      <c r="A424" s="60">
        <v>110000</v>
      </c>
      <c r="B424" s="91" t="s">
        <v>309</v>
      </c>
      <c r="C424" s="60">
        <v>710000</v>
      </c>
      <c r="D424" s="60">
        <v>451000</v>
      </c>
      <c r="F424" s="60" t="s">
        <v>992</v>
      </c>
      <c r="G424" s="55">
        <v>3999</v>
      </c>
      <c r="H424" s="55">
        <v>3999</v>
      </c>
    </row>
    <row r="425" spans="1:8" ht="13.5">
      <c r="A425" s="60">
        <v>110000</v>
      </c>
      <c r="B425" s="3">
        <v>760000</v>
      </c>
      <c r="C425" s="60">
        <v>610000</v>
      </c>
      <c r="D425" s="60">
        <v>451000</v>
      </c>
      <c r="F425" s="60" t="s">
        <v>930</v>
      </c>
      <c r="G425" s="55">
        <v>299761</v>
      </c>
      <c r="H425" s="55">
        <v>305672.122</v>
      </c>
    </row>
    <row r="426" spans="1:8" ht="13.5">
      <c r="A426" s="60">
        <v>110000</v>
      </c>
      <c r="B426" s="3">
        <v>760000</v>
      </c>
      <c r="C426" s="60">
        <v>710000</v>
      </c>
      <c r="D426" s="60">
        <v>451000</v>
      </c>
      <c r="F426" s="60" t="s">
        <v>931</v>
      </c>
      <c r="G426" s="55">
        <v>8871</v>
      </c>
      <c r="H426" s="55">
        <v>5289</v>
      </c>
    </row>
    <row r="427" spans="1:8" ht="13.5">
      <c r="A427" s="60"/>
      <c r="C427" s="60"/>
      <c r="D427" s="60"/>
      <c r="F427" s="59" t="s">
        <v>638</v>
      </c>
      <c r="G427" s="57">
        <f>SUM(G353:G426)+3</f>
        <v>11461884</v>
      </c>
      <c r="H427" s="57">
        <v>11636178.83465</v>
      </c>
    </row>
    <row r="428" spans="1:8" ht="13.5">
      <c r="A428" s="60">
        <v>110000</v>
      </c>
      <c r="B428" s="3">
        <v>660000</v>
      </c>
      <c r="C428" s="60">
        <v>640000</v>
      </c>
      <c r="D428" s="60">
        <v>451000</v>
      </c>
      <c r="F428" s="60" t="s">
        <v>987</v>
      </c>
      <c r="G428" s="55">
        <v>8346</v>
      </c>
      <c r="H428" s="55">
        <v>8346</v>
      </c>
    </row>
    <row r="429" spans="1:8" ht="13.5">
      <c r="A429" s="60"/>
      <c r="C429" s="60"/>
      <c r="D429" s="60"/>
      <c r="F429" s="59" t="s">
        <v>639</v>
      </c>
      <c r="G429" s="57">
        <f>SUM(G428)</f>
        <v>8346</v>
      </c>
      <c r="H429" s="57">
        <v>8346</v>
      </c>
    </row>
    <row r="430" spans="1:8" ht="13.5">
      <c r="A430" s="60"/>
      <c r="C430" s="60"/>
      <c r="D430" s="60"/>
      <c r="F430" s="59" t="s">
        <v>878</v>
      </c>
      <c r="G430" s="57">
        <f>+G427+G429</f>
        <v>11470230</v>
      </c>
      <c r="H430" s="57">
        <v>11644524.83465</v>
      </c>
    </row>
    <row r="431" spans="1:8" ht="13.5">
      <c r="A431" s="60"/>
      <c r="C431" s="60"/>
      <c r="D431" s="60"/>
      <c r="F431" s="59"/>
      <c r="G431" s="57"/>
      <c r="H431" s="57"/>
    </row>
    <row r="432" spans="1:8" ht="13.5">
      <c r="A432" s="65"/>
      <c r="B432" s="107"/>
      <c r="C432" s="65"/>
      <c r="D432" s="74"/>
      <c r="E432" s="53"/>
      <c r="F432" s="61" t="s">
        <v>879</v>
      </c>
      <c r="G432" s="54"/>
      <c r="H432" s="54"/>
    </row>
    <row r="433" spans="1:9" s="94" customFormat="1" ht="13.5">
      <c r="A433" s="92">
        <v>110000</v>
      </c>
      <c r="B433" s="94">
        <v>120000</v>
      </c>
      <c r="C433" s="92">
        <v>610000</v>
      </c>
      <c r="D433" s="92">
        <v>463000</v>
      </c>
      <c r="F433" s="92" t="s">
        <v>1094</v>
      </c>
      <c r="G433" s="90">
        <v>0</v>
      </c>
      <c r="H433" s="90">
        <v>102488.75</v>
      </c>
      <c r="I433" s="126"/>
    </row>
    <row r="434" spans="1:8" ht="13.5">
      <c r="A434" s="60">
        <v>110000</v>
      </c>
      <c r="B434" s="3">
        <v>120000</v>
      </c>
      <c r="C434" s="60">
        <v>710000</v>
      </c>
      <c r="D434" s="60">
        <v>463000</v>
      </c>
      <c r="F434" s="60" t="s">
        <v>895</v>
      </c>
      <c r="G434" s="55">
        <v>15000</v>
      </c>
      <c r="H434" s="55">
        <v>15000</v>
      </c>
    </row>
    <row r="435" spans="1:9" s="94" customFormat="1" ht="13.5">
      <c r="A435" s="92">
        <v>110000</v>
      </c>
      <c r="B435" s="94">
        <v>310000</v>
      </c>
      <c r="C435" s="92">
        <v>710000</v>
      </c>
      <c r="D435" s="92">
        <v>463000</v>
      </c>
      <c r="F435" s="92" t="s">
        <v>290</v>
      </c>
      <c r="G435" s="90">
        <v>0</v>
      </c>
      <c r="H435" s="90">
        <v>232600</v>
      </c>
      <c r="I435" s="126"/>
    </row>
    <row r="436" spans="1:8" ht="13.5">
      <c r="A436" s="60">
        <v>110000</v>
      </c>
      <c r="B436" s="3">
        <v>320000</v>
      </c>
      <c r="C436" s="60">
        <v>710000</v>
      </c>
      <c r="D436" s="60">
        <v>463000</v>
      </c>
      <c r="F436" s="60" t="s">
        <v>894</v>
      </c>
      <c r="G436" s="55">
        <v>297362</v>
      </c>
      <c r="H436" s="55">
        <v>288362</v>
      </c>
    </row>
    <row r="437" spans="1:8" ht="13.5">
      <c r="A437" s="60">
        <v>110000</v>
      </c>
      <c r="B437" s="3">
        <v>320310</v>
      </c>
      <c r="C437" s="60">
        <v>610000</v>
      </c>
      <c r="D437" s="60">
        <v>463000</v>
      </c>
      <c r="F437" s="60" t="s">
        <v>880</v>
      </c>
      <c r="G437" s="55">
        <v>221488</v>
      </c>
      <c r="H437" s="55">
        <v>227352.57929999998</v>
      </c>
    </row>
    <row r="438" spans="1:8" ht="13.5">
      <c r="A438" s="60">
        <v>110000</v>
      </c>
      <c r="B438" s="3">
        <v>320310</v>
      </c>
      <c r="C438" s="60">
        <v>710000</v>
      </c>
      <c r="D438" s="60">
        <v>463000</v>
      </c>
      <c r="F438" s="60" t="s">
        <v>881</v>
      </c>
      <c r="G438" s="55">
        <v>287853</v>
      </c>
      <c r="H438" s="55">
        <v>279853</v>
      </c>
    </row>
    <row r="439" spans="1:8" ht="13.5">
      <c r="A439" s="60">
        <v>110000</v>
      </c>
      <c r="B439" s="3">
        <v>320320</v>
      </c>
      <c r="C439" s="60">
        <v>610000</v>
      </c>
      <c r="D439" s="60">
        <v>463000</v>
      </c>
      <c r="F439" s="60" t="s">
        <v>891</v>
      </c>
      <c r="G439" s="55">
        <v>1339576</v>
      </c>
      <c r="H439" s="55">
        <v>1401632.5104</v>
      </c>
    </row>
    <row r="440" spans="1:8" ht="13.5">
      <c r="A440" s="60">
        <v>110000</v>
      </c>
      <c r="B440" s="3">
        <v>320330</v>
      </c>
      <c r="C440" s="60">
        <v>610000</v>
      </c>
      <c r="D440" s="60">
        <v>463000</v>
      </c>
      <c r="F440" s="60" t="s">
        <v>887</v>
      </c>
      <c r="G440" s="55">
        <v>249163</v>
      </c>
      <c r="H440" s="55">
        <v>295356.292</v>
      </c>
    </row>
    <row r="441" spans="1:8" ht="13.5">
      <c r="A441" s="60">
        <v>110000</v>
      </c>
      <c r="B441" s="3">
        <v>320340</v>
      </c>
      <c r="C441" s="60">
        <v>610000</v>
      </c>
      <c r="D441" s="60">
        <v>463000</v>
      </c>
      <c r="F441" s="60" t="s">
        <v>884</v>
      </c>
      <c r="G441" s="55">
        <v>333151</v>
      </c>
      <c r="H441" s="55">
        <v>345196.515</v>
      </c>
    </row>
    <row r="442" spans="1:8" ht="13.5">
      <c r="A442" s="60">
        <v>110000</v>
      </c>
      <c r="B442" s="3">
        <v>320350</v>
      </c>
      <c r="C442" s="60">
        <v>610000</v>
      </c>
      <c r="D442" s="60">
        <v>463000</v>
      </c>
      <c r="F442" s="60" t="s">
        <v>890</v>
      </c>
      <c r="G442" s="55">
        <v>326564</v>
      </c>
      <c r="H442" s="55">
        <v>389493.6912</v>
      </c>
    </row>
    <row r="443" spans="1:8" ht="13.5">
      <c r="A443" s="60">
        <v>110000</v>
      </c>
      <c r="B443" s="3">
        <v>320360</v>
      </c>
      <c r="C443" s="60">
        <v>610000</v>
      </c>
      <c r="D443" s="60">
        <v>463000</v>
      </c>
      <c r="F443" s="60" t="s">
        <v>886</v>
      </c>
      <c r="G443" s="55">
        <v>659792</v>
      </c>
      <c r="H443" s="55">
        <v>681874.1072</v>
      </c>
    </row>
    <row r="444" spans="1:8" ht="13.5">
      <c r="A444" s="60">
        <v>110000</v>
      </c>
      <c r="B444" s="3">
        <v>320370</v>
      </c>
      <c r="C444" s="60">
        <v>710000</v>
      </c>
      <c r="D444" s="60">
        <v>463000</v>
      </c>
      <c r="F444" s="60" t="s">
        <v>882</v>
      </c>
      <c r="G444" s="55">
        <v>329608</v>
      </c>
      <c r="H444" s="55">
        <v>346833</v>
      </c>
    </row>
    <row r="445" spans="1:9" s="94" customFormat="1" ht="13.5">
      <c r="A445" s="92">
        <v>110000</v>
      </c>
      <c r="B445" s="3">
        <v>320370</v>
      </c>
      <c r="C445" s="92">
        <v>610000</v>
      </c>
      <c r="D445" s="92">
        <v>463000</v>
      </c>
      <c r="F445" s="92" t="s">
        <v>883</v>
      </c>
      <c r="G445" s="90">
        <v>94767</v>
      </c>
      <c r="H445" s="90">
        <v>94928.7125</v>
      </c>
      <c r="I445" s="126"/>
    </row>
    <row r="446" spans="1:8" ht="13.5">
      <c r="A446" s="60">
        <v>110000</v>
      </c>
      <c r="B446" s="3">
        <v>320370</v>
      </c>
      <c r="C446" s="60">
        <v>710000</v>
      </c>
      <c r="D446" s="60">
        <v>461000</v>
      </c>
      <c r="F446" s="60" t="s">
        <v>893</v>
      </c>
      <c r="G446" s="55">
        <v>3460769</v>
      </c>
      <c r="H446" s="55">
        <v>3893939</v>
      </c>
    </row>
    <row r="447" spans="1:8" ht="13.5">
      <c r="A447" s="60">
        <v>110000</v>
      </c>
      <c r="B447" s="3">
        <v>320380</v>
      </c>
      <c r="C447" s="60">
        <v>610000</v>
      </c>
      <c r="D447" s="60">
        <v>463000</v>
      </c>
      <c r="F447" s="60" t="s">
        <v>889</v>
      </c>
      <c r="G447" s="55">
        <v>69895</v>
      </c>
      <c r="H447" s="55">
        <v>71146.35</v>
      </c>
    </row>
    <row r="448" spans="1:8" ht="13.5">
      <c r="A448" s="60">
        <v>110000</v>
      </c>
      <c r="B448" s="3">
        <v>320390</v>
      </c>
      <c r="C448" s="60">
        <v>610000</v>
      </c>
      <c r="D448" s="60">
        <v>463000</v>
      </c>
      <c r="F448" s="60" t="s">
        <v>888</v>
      </c>
      <c r="G448" s="55">
        <v>367977</v>
      </c>
      <c r="H448" s="55">
        <v>340887.332</v>
      </c>
    </row>
    <row r="449" spans="1:8" ht="13.5">
      <c r="A449" s="60">
        <v>110000</v>
      </c>
      <c r="B449" s="3">
        <v>320400</v>
      </c>
      <c r="C449" s="60">
        <v>610000</v>
      </c>
      <c r="D449" s="60">
        <v>463000</v>
      </c>
      <c r="F449" s="60" t="s">
        <v>885</v>
      </c>
      <c r="G449" s="55">
        <v>128362</v>
      </c>
      <c r="H449" s="55">
        <v>136095.7224</v>
      </c>
    </row>
    <row r="450" spans="1:8" ht="13.5">
      <c r="A450" s="60">
        <v>110000</v>
      </c>
      <c r="B450" s="3">
        <v>320500</v>
      </c>
      <c r="C450" s="60">
        <v>610000</v>
      </c>
      <c r="D450" s="60">
        <v>463000</v>
      </c>
      <c r="F450" s="60" t="s">
        <v>932</v>
      </c>
      <c r="G450" s="55">
        <v>1452826</v>
      </c>
      <c r="H450" s="55">
        <v>1508211.496</v>
      </c>
    </row>
    <row r="451" spans="1:8" ht="13.5">
      <c r="A451" s="60">
        <v>110000</v>
      </c>
      <c r="B451" s="3">
        <v>320500</v>
      </c>
      <c r="C451" s="60">
        <v>710000</v>
      </c>
      <c r="D451" s="60">
        <v>463000</v>
      </c>
      <c r="F451" s="60" t="s">
        <v>933</v>
      </c>
      <c r="G451" s="55">
        <v>72926</v>
      </c>
      <c r="H451" s="55">
        <v>92926</v>
      </c>
    </row>
    <row r="452" spans="1:8" ht="13.5">
      <c r="A452" s="60">
        <v>110000</v>
      </c>
      <c r="B452" s="3">
        <v>320500</v>
      </c>
      <c r="C452" s="60">
        <v>610000</v>
      </c>
      <c r="D452" s="60">
        <v>463000</v>
      </c>
      <c r="F452" s="60" t="s">
        <v>713</v>
      </c>
      <c r="G452" s="55">
        <v>79387</v>
      </c>
      <c r="H452" s="55">
        <v>80708.075</v>
      </c>
    </row>
    <row r="453" spans="1:8" ht="13.5">
      <c r="A453" s="60">
        <v>110000</v>
      </c>
      <c r="B453" s="3">
        <v>320500</v>
      </c>
      <c r="C453" s="60">
        <v>710000</v>
      </c>
      <c r="D453" s="60">
        <v>463000</v>
      </c>
      <c r="F453" s="60" t="s">
        <v>712</v>
      </c>
      <c r="G453" s="55">
        <v>20601</v>
      </c>
      <c r="H453" s="55">
        <v>20601</v>
      </c>
    </row>
    <row r="454" spans="1:9" s="94" customFormat="1" ht="13.5">
      <c r="A454" s="92"/>
      <c r="B454" s="93"/>
      <c r="C454" s="92"/>
      <c r="D454" s="92"/>
      <c r="F454" s="103" t="s">
        <v>896</v>
      </c>
      <c r="G454" s="106">
        <f>SUM(G433:G453)+1-2</f>
        <v>9807066</v>
      </c>
      <c r="H454" s="106">
        <v>10845486.133</v>
      </c>
      <c r="I454" s="126"/>
    </row>
    <row r="455" spans="1:8" ht="13.5">
      <c r="A455" s="60"/>
      <c r="C455" s="60"/>
      <c r="D455" s="60"/>
      <c r="F455" s="59"/>
      <c r="G455" s="57"/>
      <c r="H455" s="57"/>
    </row>
    <row r="456" spans="1:6" ht="13.5">
      <c r="A456" s="60"/>
      <c r="C456" s="60"/>
      <c r="D456" s="60"/>
      <c r="F456" s="64"/>
    </row>
    <row r="457" spans="1:8" ht="13.5">
      <c r="A457" s="65" t="s">
        <v>87</v>
      </c>
      <c r="B457" s="107" t="s">
        <v>88</v>
      </c>
      <c r="C457" s="65" t="s">
        <v>89</v>
      </c>
      <c r="D457" s="74" t="s">
        <v>90</v>
      </c>
      <c r="E457" s="53"/>
      <c r="F457" s="61" t="s">
        <v>897</v>
      </c>
      <c r="G457" s="54"/>
      <c r="H457" s="54"/>
    </row>
    <row r="458" spans="1:8" ht="13.5">
      <c r="A458" s="60">
        <v>110000</v>
      </c>
      <c r="B458" s="91" t="s">
        <v>91</v>
      </c>
      <c r="C458" s="60">
        <v>760000</v>
      </c>
      <c r="D458" s="60">
        <v>471000</v>
      </c>
      <c r="F458" s="60" t="s">
        <v>909</v>
      </c>
      <c r="G458" s="55">
        <v>165484</v>
      </c>
      <c r="H458" s="55">
        <v>170283</v>
      </c>
    </row>
    <row r="459" spans="1:8" ht="13.5">
      <c r="A459" s="60">
        <v>110000</v>
      </c>
      <c r="B459" s="3">
        <v>120000</v>
      </c>
      <c r="C459" s="60">
        <v>760000</v>
      </c>
      <c r="D459" s="60">
        <v>471000</v>
      </c>
      <c r="F459" s="60" t="s">
        <v>907</v>
      </c>
      <c r="G459" s="55">
        <v>15900</v>
      </c>
      <c r="H459" s="55">
        <v>15900</v>
      </c>
    </row>
    <row r="460" spans="1:8" ht="13.5">
      <c r="A460" s="60">
        <v>110000</v>
      </c>
      <c r="B460" s="3">
        <v>120000</v>
      </c>
      <c r="C460" s="60">
        <v>760000</v>
      </c>
      <c r="D460" s="60">
        <v>471000</v>
      </c>
      <c r="F460" s="60" t="s">
        <v>906</v>
      </c>
      <c r="G460" s="55">
        <v>10600</v>
      </c>
      <c r="H460" s="55">
        <v>10600</v>
      </c>
    </row>
    <row r="461" spans="1:8" ht="13.5">
      <c r="A461" s="60">
        <v>110000</v>
      </c>
      <c r="B461" s="3">
        <v>220300</v>
      </c>
      <c r="C461" s="60">
        <v>760000</v>
      </c>
      <c r="D461" s="60">
        <v>471000</v>
      </c>
      <c r="F461" s="60" t="s">
        <v>910</v>
      </c>
      <c r="G461" s="55">
        <v>400084</v>
      </c>
      <c r="H461" s="55">
        <v>411686</v>
      </c>
    </row>
    <row r="462" spans="1:8" ht="13.5">
      <c r="A462" s="60">
        <v>110000</v>
      </c>
      <c r="B462" s="3">
        <v>220300</v>
      </c>
      <c r="C462" s="60">
        <v>760000</v>
      </c>
      <c r="D462" s="60">
        <v>471000</v>
      </c>
      <c r="F462" s="60" t="s">
        <v>898</v>
      </c>
      <c r="G462" s="55">
        <v>4963977</v>
      </c>
      <c r="H462" s="55">
        <v>4963977</v>
      </c>
    </row>
    <row r="463" spans="1:8" ht="13.5">
      <c r="A463" s="60">
        <v>110000</v>
      </c>
      <c r="B463" s="3">
        <v>220300</v>
      </c>
      <c r="C463" s="60">
        <v>760000</v>
      </c>
      <c r="D463" s="60">
        <v>471000</v>
      </c>
      <c r="F463" s="60" t="s">
        <v>15</v>
      </c>
      <c r="G463" s="55">
        <v>118465</v>
      </c>
      <c r="H463" s="55">
        <v>208465</v>
      </c>
    </row>
    <row r="464" spans="1:9" s="94" customFormat="1" ht="13.5">
      <c r="A464" s="92">
        <v>110000</v>
      </c>
      <c r="B464" s="3">
        <v>220300</v>
      </c>
      <c r="C464" s="92">
        <v>760000</v>
      </c>
      <c r="D464" s="92">
        <v>471000</v>
      </c>
      <c r="F464" s="92" t="s">
        <v>617</v>
      </c>
      <c r="G464" s="90">
        <v>100000</v>
      </c>
      <c r="H464" s="90">
        <v>100000</v>
      </c>
      <c r="I464" s="126"/>
    </row>
    <row r="465" spans="1:8" ht="13.5">
      <c r="A465" s="60">
        <v>110000</v>
      </c>
      <c r="B465" s="3">
        <v>220300</v>
      </c>
      <c r="C465" s="60">
        <v>760000</v>
      </c>
      <c r="D465" s="60">
        <v>471000</v>
      </c>
      <c r="F465" s="60" t="s">
        <v>899</v>
      </c>
      <c r="G465" s="55">
        <v>10000</v>
      </c>
      <c r="H465" s="55">
        <v>0</v>
      </c>
    </row>
    <row r="466" spans="1:9" s="94" customFormat="1" ht="13.5">
      <c r="A466" s="92">
        <v>110000</v>
      </c>
      <c r="B466" s="93">
        <v>410000</v>
      </c>
      <c r="C466" s="92">
        <v>760000</v>
      </c>
      <c r="D466" s="92">
        <v>471000</v>
      </c>
      <c r="F466" s="92" t="s">
        <v>700</v>
      </c>
      <c r="G466" s="90">
        <v>35000</v>
      </c>
      <c r="H466" s="90">
        <v>35000</v>
      </c>
      <c r="I466" s="126"/>
    </row>
    <row r="467" spans="1:8" ht="13.5">
      <c r="A467" s="60">
        <v>110000</v>
      </c>
      <c r="B467" s="3">
        <v>610000</v>
      </c>
      <c r="C467" s="60">
        <v>760000</v>
      </c>
      <c r="D467" s="60">
        <v>471000</v>
      </c>
      <c r="F467" s="60" t="s">
        <v>901</v>
      </c>
      <c r="G467" s="55">
        <v>178034</v>
      </c>
      <c r="H467" s="55">
        <v>183197</v>
      </c>
    </row>
    <row r="468" spans="1:8" ht="13.5">
      <c r="A468" s="60">
        <v>110000</v>
      </c>
      <c r="B468" s="3">
        <v>610000</v>
      </c>
      <c r="C468" s="60">
        <v>760000</v>
      </c>
      <c r="D468" s="60">
        <v>471000</v>
      </c>
      <c r="F468" s="60" t="s">
        <v>902</v>
      </c>
      <c r="G468" s="55">
        <v>41493</v>
      </c>
      <c r="H468" s="55">
        <v>42696</v>
      </c>
    </row>
    <row r="469" spans="1:8" ht="13.5">
      <c r="A469" s="60">
        <v>110000</v>
      </c>
      <c r="B469" s="3">
        <v>620000</v>
      </c>
      <c r="C469" s="60">
        <v>760000</v>
      </c>
      <c r="D469" s="60">
        <v>471000</v>
      </c>
      <c r="F469" s="60" t="s">
        <v>905</v>
      </c>
      <c r="G469" s="55">
        <v>34323</v>
      </c>
      <c r="H469" s="55">
        <v>35318</v>
      </c>
    </row>
    <row r="470" spans="1:8" ht="13.5">
      <c r="A470" s="60">
        <v>110000</v>
      </c>
      <c r="B470" s="3">
        <v>630000</v>
      </c>
      <c r="C470" s="60">
        <v>760000</v>
      </c>
      <c r="D470" s="60">
        <v>471000</v>
      </c>
      <c r="F470" s="60" t="s">
        <v>903</v>
      </c>
      <c r="G470" s="55">
        <v>35778</v>
      </c>
      <c r="H470" s="55">
        <v>35778</v>
      </c>
    </row>
    <row r="471" spans="1:8" ht="13.5">
      <c r="A471" s="60">
        <v>110000</v>
      </c>
      <c r="B471" s="3">
        <v>670000</v>
      </c>
      <c r="C471" s="60">
        <v>760000</v>
      </c>
      <c r="D471" s="60">
        <v>471000</v>
      </c>
      <c r="F471" s="60" t="s">
        <v>540</v>
      </c>
      <c r="G471" s="55">
        <v>499148</v>
      </c>
      <c r="H471" s="55">
        <v>513623</v>
      </c>
    </row>
    <row r="472" spans="1:8" ht="13.5">
      <c r="A472" s="60">
        <v>110000</v>
      </c>
      <c r="B472" s="3">
        <v>720000</v>
      </c>
      <c r="C472" s="60">
        <v>760000</v>
      </c>
      <c r="D472" s="60">
        <v>471000</v>
      </c>
      <c r="F472" s="60" t="s">
        <v>900</v>
      </c>
      <c r="G472" s="55">
        <v>475301</v>
      </c>
      <c r="H472" s="55">
        <v>489085</v>
      </c>
    </row>
    <row r="473" spans="1:8" ht="13.5">
      <c r="A473" s="60">
        <v>110000</v>
      </c>
      <c r="B473" s="3">
        <v>730000</v>
      </c>
      <c r="C473" s="60">
        <v>760000</v>
      </c>
      <c r="D473" s="60">
        <v>471000</v>
      </c>
      <c r="F473" s="60" t="s">
        <v>1097</v>
      </c>
      <c r="G473" s="55">
        <v>804363</v>
      </c>
      <c r="H473" s="55">
        <v>877690</v>
      </c>
    </row>
    <row r="474" spans="1:8" ht="13.5">
      <c r="A474" s="60"/>
      <c r="C474" s="60"/>
      <c r="D474" s="60"/>
      <c r="F474" s="59" t="s">
        <v>1006</v>
      </c>
      <c r="G474" s="57">
        <f>SUM(G458:G473)</f>
        <v>7887950</v>
      </c>
      <c r="H474" s="57">
        <v>8093298</v>
      </c>
    </row>
    <row r="475" spans="1:8" ht="13.5">
      <c r="A475" s="60">
        <v>110000</v>
      </c>
      <c r="B475" s="91" t="s">
        <v>291</v>
      </c>
      <c r="C475" s="60">
        <v>760200</v>
      </c>
      <c r="D475" s="60">
        <v>471000</v>
      </c>
      <c r="F475" s="63" t="s">
        <v>1008</v>
      </c>
      <c r="G475" s="55">
        <v>895000</v>
      </c>
      <c r="H475" s="55">
        <v>1072423</v>
      </c>
    </row>
    <row r="476" spans="1:8" ht="13.5">
      <c r="A476" s="60"/>
      <c r="C476" s="60"/>
      <c r="D476" s="60"/>
      <c r="F476" s="59" t="s">
        <v>1007</v>
      </c>
      <c r="G476" s="57">
        <f>SUM(G475)</f>
        <v>895000</v>
      </c>
      <c r="H476" s="57">
        <v>1072423</v>
      </c>
    </row>
    <row r="477" spans="1:8" ht="13.5">
      <c r="A477" s="60"/>
      <c r="C477" s="60"/>
      <c r="D477" s="60"/>
      <c r="F477" s="59" t="s">
        <v>911</v>
      </c>
      <c r="G477" s="57">
        <f>+G476+G474</f>
        <v>8782950</v>
      </c>
      <c r="H477" s="57">
        <v>9165721</v>
      </c>
    </row>
    <row r="478" spans="1:6" ht="13.5">
      <c r="A478" s="60"/>
      <c r="C478" s="60"/>
      <c r="D478" s="60"/>
      <c r="F478" s="64"/>
    </row>
    <row r="479" spans="1:6" ht="13.5">
      <c r="A479" s="60"/>
      <c r="C479" s="60"/>
      <c r="D479" s="60"/>
      <c r="F479" s="64"/>
    </row>
    <row r="480" spans="1:8" ht="13.5">
      <c r="A480" s="65" t="s">
        <v>87</v>
      </c>
      <c r="B480" s="107" t="s">
        <v>88</v>
      </c>
      <c r="C480" s="65" t="s">
        <v>89</v>
      </c>
      <c r="D480" s="74" t="s">
        <v>90</v>
      </c>
      <c r="E480" s="53"/>
      <c r="F480" s="61" t="s">
        <v>912</v>
      </c>
      <c r="G480" s="54"/>
      <c r="H480" s="54"/>
    </row>
    <row r="481" spans="1:9" s="94" customFormat="1" ht="13.5">
      <c r="A481" s="92">
        <v>110000</v>
      </c>
      <c r="B481" s="93" t="s">
        <v>91</v>
      </c>
      <c r="C481" s="92">
        <v>820000</v>
      </c>
      <c r="D481" s="92">
        <v>900000</v>
      </c>
      <c r="F481" s="92" t="s">
        <v>915</v>
      </c>
      <c r="G481" s="90">
        <v>138994</v>
      </c>
      <c r="H481" s="90">
        <v>138994</v>
      </c>
      <c r="I481" s="126"/>
    </row>
    <row r="482" spans="1:8" ht="13.5">
      <c r="A482" s="60">
        <v>110000</v>
      </c>
      <c r="B482" s="91" t="s">
        <v>91</v>
      </c>
      <c r="C482" s="60">
        <v>820000</v>
      </c>
      <c r="D482" s="60">
        <v>900000</v>
      </c>
      <c r="F482" s="60" t="s">
        <v>916</v>
      </c>
      <c r="G482" s="55">
        <v>747106</v>
      </c>
      <c r="H482" s="55">
        <v>738794</v>
      </c>
    </row>
    <row r="483" spans="1:9" s="94" customFormat="1" ht="13.5">
      <c r="A483" s="92">
        <v>110000</v>
      </c>
      <c r="B483" s="91" t="s">
        <v>91</v>
      </c>
      <c r="C483" s="92">
        <v>820000</v>
      </c>
      <c r="D483" s="92">
        <v>900000</v>
      </c>
      <c r="F483" s="92" t="s">
        <v>817</v>
      </c>
      <c r="G483" s="90">
        <v>300000</v>
      </c>
      <c r="H483" s="90">
        <v>300000</v>
      </c>
      <c r="I483" s="126"/>
    </row>
    <row r="484" spans="1:8" ht="13.5">
      <c r="A484" s="60">
        <v>110000</v>
      </c>
      <c r="B484" s="3">
        <v>100000</v>
      </c>
      <c r="C484" s="60">
        <v>799999</v>
      </c>
      <c r="D484" s="60">
        <v>451000</v>
      </c>
      <c r="F484" s="60" t="s">
        <v>764</v>
      </c>
      <c r="G484" s="55">
        <v>500000</v>
      </c>
      <c r="H484" s="55">
        <v>250000</v>
      </c>
    </row>
    <row r="485" spans="1:8" ht="13.5">
      <c r="A485" s="60">
        <v>110000</v>
      </c>
      <c r="B485" s="3">
        <v>120000</v>
      </c>
      <c r="C485" s="60">
        <v>799999</v>
      </c>
      <c r="D485" s="60">
        <v>451000</v>
      </c>
      <c r="F485" s="60" t="s">
        <v>691</v>
      </c>
      <c r="G485" s="55">
        <v>0</v>
      </c>
      <c r="H485" s="55">
        <v>1059439</v>
      </c>
    </row>
    <row r="486" spans="1:8" ht="13.5">
      <c r="A486" s="60">
        <v>110000</v>
      </c>
      <c r="B486" s="3">
        <v>120000</v>
      </c>
      <c r="C486" s="60">
        <v>610000</v>
      </c>
      <c r="D486" s="60">
        <v>451000</v>
      </c>
      <c r="F486" s="60" t="s">
        <v>914</v>
      </c>
      <c r="G486" s="55">
        <v>203100</v>
      </c>
      <c r="H486" s="55">
        <v>203099.68</v>
      </c>
    </row>
    <row r="487" spans="1:8" ht="13.5">
      <c r="A487" s="60">
        <v>110000</v>
      </c>
      <c r="B487" s="3">
        <v>320000</v>
      </c>
      <c r="C487" s="60">
        <v>820000</v>
      </c>
      <c r="D487" s="60">
        <v>900000</v>
      </c>
      <c r="F487" s="60" t="s">
        <v>921</v>
      </c>
      <c r="G487" s="55">
        <v>30000</v>
      </c>
      <c r="H487" s="55">
        <v>30000</v>
      </c>
    </row>
    <row r="488" spans="1:8" ht="13.5">
      <c r="A488" s="60">
        <v>110000</v>
      </c>
      <c r="B488" s="3">
        <v>320000</v>
      </c>
      <c r="C488" s="60">
        <v>820000</v>
      </c>
      <c r="D488" s="60">
        <v>900000</v>
      </c>
      <c r="F488" s="60" t="s">
        <v>892</v>
      </c>
      <c r="G488" s="55">
        <v>35000</v>
      </c>
      <c r="H488" s="55">
        <v>35000</v>
      </c>
    </row>
    <row r="489" spans="1:9" s="94" customFormat="1" ht="13.5">
      <c r="A489" s="92">
        <v>110000</v>
      </c>
      <c r="B489" s="3">
        <v>320370</v>
      </c>
      <c r="C489" s="92">
        <v>810000</v>
      </c>
      <c r="D489" s="92">
        <v>900000</v>
      </c>
      <c r="F489" s="92" t="s">
        <v>913</v>
      </c>
      <c r="G489" s="90">
        <v>-27857</v>
      </c>
      <c r="H489" s="90">
        <v>-27857</v>
      </c>
      <c r="I489" s="126"/>
    </row>
    <row r="490" spans="1:8" ht="13.5">
      <c r="A490" s="60">
        <v>110000</v>
      </c>
      <c r="B490" s="91" t="s">
        <v>91</v>
      </c>
      <c r="C490" s="60">
        <v>820000</v>
      </c>
      <c r="D490" s="60">
        <v>900000</v>
      </c>
      <c r="F490" s="60" t="s">
        <v>765</v>
      </c>
      <c r="G490" s="55">
        <v>403102</v>
      </c>
      <c r="H490" s="55">
        <v>403102</v>
      </c>
    </row>
    <row r="491" spans="1:8" ht="13.5">
      <c r="A491" s="60">
        <v>110000</v>
      </c>
      <c r="B491" s="91" t="s">
        <v>91</v>
      </c>
      <c r="C491" s="60">
        <v>820000</v>
      </c>
      <c r="D491" s="60">
        <v>900000</v>
      </c>
      <c r="F491" s="60" t="s">
        <v>917</v>
      </c>
      <c r="G491" s="55">
        <v>671589</v>
      </c>
      <c r="H491" s="55">
        <v>662105</v>
      </c>
    </row>
    <row r="492" spans="1:8" ht="13.5">
      <c r="A492" s="60">
        <v>110000</v>
      </c>
      <c r="B492" s="91" t="s">
        <v>91</v>
      </c>
      <c r="C492" s="60">
        <v>820000</v>
      </c>
      <c r="D492" s="60">
        <v>900000</v>
      </c>
      <c r="F492" s="60" t="s">
        <v>919</v>
      </c>
      <c r="G492" s="55">
        <v>108517</v>
      </c>
      <c r="H492" s="55">
        <v>107819</v>
      </c>
    </row>
    <row r="493" spans="1:8" ht="13.5">
      <c r="A493" s="60">
        <v>110000</v>
      </c>
      <c r="B493" s="91" t="s">
        <v>196</v>
      </c>
      <c r="C493" s="60">
        <v>820000</v>
      </c>
      <c r="D493" s="60">
        <v>900000</v>
      </c>
      <c r="F493" s="60" t="s">
        <v>364</v>
      </c>
      <c r="G493" s="55">
        <v>50000</v>
      </c>
      <c r="H493" s="55">
        <v>43500</v>
      </c>
    </row>
    <row r="494" spans="1:8" ht="13.5">
      <c r="A494" s="60"/>
      <c r="C494" s="60"/>
      <c r="D494" s="60"/>
      <c r="F494" s="59" t="s">
        <v>640</v>
      </c>
      <c r="G494" s="57">
        <f>SUM(G481:G493)</f>
        <v>3159551</v>
      </c>
      <c r="H494" s="57">
        <v>3943995.68</v>
      </c>
    </row>
    <row r="495" spans="1:8" ht="13.5">
      <c r="A495" s="60">
        <v>110000</v>
      </c>
      <c r="B495" s="3">
        <v>660000</v>
      </c>
      <c r="C495" s="60">
        <v>820000</v>
      </c>
      <c r="D495" s="60">
        <v>900000</v>
      </c>
      <c r="F495" s="60" t="s">
        <v>920</v>
      </c>
      <c r="G495" s="55">
        <v>10981</v>
      </c>
      <c r="H495" s="55">
        <v>11667</v>
      </c>
    </row>
    <row r="496" spans="1:8" ht="13.5">
      <c r="A496" s="60">
        <v>110000</v>
      </c>
      <c r="B496" s="3">
        <v>660000</v>
      </c>
      <c r="C496" s="60">
        <v>799999</v>
      </c>
      <c r="D496" s="60">
        <v>436300</v>
      </c>
      <c r="F496" s="60" t="s">
        <v>500</v>
      </c>
      <c r="G496" s="55">
        <v>0</v>
      </c>
      <c r="H496" s="55">
        <v>89174</v>
      </c>
    </row>
    <row r="497" spans="1:8" ht="13.5">
      <c r="A497" s="60"/>
      <c r="C497" s="60"/>
      <c r="D497" s="60"/>
      <c r="F497" s="59" t="s">
        <v>641</v>
      </c>
      <c r="G497" s="57">
        <f>SUM(G495)</f>
        <v>10981</v>
      </c>
      <c r="H497" s="57">
        <v>100841</v>
      </c>
    </row>
    <row r="498" spans="1:8" ht="13.5">
      <c r="A498" s="60"/>
      <c r="C498" s="60"/>
      <c r="D498" s="60"/>
      <c r="F498" s="59" t="s">
        <v>922</v>
      </c>
      <c r="G498" s="57">
        <f>+G494+G497</f>
        <v>3170532</v>
      </c>
      <c r="H498" s="57">
        <v>4044836.68</v>
      </c>
    </row>
    <row r="499" spans="1:4" ht="13.5">
      <c r="A499" s="60"/>
      <c r="C499" s="60"/>
      <c r="D499" s="60"/>
    </row>
    <row r="500" spans="1:4" ht="13.5">
      <c r="A500" s="60"/>
      <c r="C500" s="60"/>
      <c r="D500" s="60"/>
    </row>
    <row r="501" spans="1:8" ht="13.5">
      <c r="A501" s="65"/>
      <c r="B501" s="107"/>
      <c r="C501" s="65"/>
      <c r="D501" s="74"/>
      <c r="E501" s="53"/>
      <c r="F501" s="61" t="s">
        <v>159</v>
      </c>
      <c r="G501" s="54"/>
      <c r="H501" s="54"/>
    </row>
    <row r="502" spans="1:8" ht="13.5">
      <c r="A502" s="60">
        <v>110000</v>
      </c>
      <c r="B502" s="91" t="s">
        <v>91</v>
      </c>
      <c r="C502" s="60">
        <v>824000</v>
      </c>
      <c r="D502" s="60">
        <v>800000</v>
      </c>
      <c r="F502" s="60" t="s">
        <v>923</v>
      </c>
      <c r="G502" s="55">
        <v>3570786</v>
      </c>
      <c r="H502" s="55">
        <v>3580113</v>
      </c>
    </row>
    <row r="503" spans="1:9" s="94" customFormat="1" ht="13.5">
      <c r="A503" s="92">
        <v>110000</v>
      </c>
      <c r="B503" s="94">
        <v>120000</v>
      </c>
      <c r="C503" s="92">
        <v>823000</v>
      </c>
      <c r="D503" s="92">
        <v>821000</v>
      </c>
      <c r="F503" s="92" t="s">
        <v>904</v>
      </c>
      <c r="G503" s="90">
        <v>144308</v>
      </c>
      <c r="H503" s="90">
        <v>0</v>
      </c>
      <c r="I503" s="126"/>
    </row>
    <row r="504" spans="1:8" ht="13.5">
      <c r="A504" s="60">
        <v>110000</v>
      </c>
      <c r="B504" s="3">
        <v>700000</v>
      </c>
      <c r="C504" s="60">
        <v>824000</v>
      </c>
      <c r="D504" s="60">
        <v>800000</v>
      </c>
      <c r="F504" s="60" t="s">
        <v>923</v>
      </c>
      <c r="G504" s="55">
        <v>75000</v>
      </c>
      <c r="H504" s="55">
        <v>75000</v>
      </c>
    </row>
    <row r="505" spans="1:8" ht="13.5">
      <c r="A505" s="60"/>
      <c r="C505" s="60"/>
      <c r="D505" s="60"/>
      <c r="F505" s="59" t="s">
        <v>924</v>
      </c>
      <c r="G505" s="57">
        <f>SUM(G502:G504)</f>
        <v>3790094</v>
      </c>
      <c r="H505" s="57">
        <v>3655113</v>
      </c>
    </row>
    <row r="506" spans="1:8" ht="13.5">
      <c r="A506" s="60"/>
      <c r="C506" s="60"/>
      <c r="D506" s="60"/>
      <c r="F506" s="59"/>
      <c r="G506" s="57"/>
      <c r="H506" s="57"/>
    </row>
    <row r="507" spans="1:8" ht="13.5">
      <c r="A507" s="60"/>
      <c r="C507" s="60"/>
      <c r="D507" s="60"/>
      <c r="F507" s="82"/>
      <c r="G507" s="57"/>
      <c r="H507" s="57"/>
    </row>
    <row r="508" spans="1:8" ht="13.5">
      <c r="A508" s="60"/>
      <c r="C508" s="60"/>
      <c r="D508" s="60"/>
      <c r="F508" s="58" t="s">
        <v>803</v>
      </c>
      <c r="G508" s="57">
        <f>G176+G197+G225+G296+G349+G430+G454+G477+G498+G505</f>
        <v>124414352</v>
      </c>
      <c r="H508" s="57">
        <v>127522732.497245</v>
      </c>
    </row>
    <row r="509" spans="1:6" ht="13.5">
      <c r="A509" s="60"/>
      <c r="C509" s="60"/>
      <c r="D509" s="60"/>
      <c r="F509" s="65"/>
    </row>
    <row r="510" spans="1:4" ht="13.5">
      <c r="A510" s="60"/>
      <c r="C510" s="60"/>
      <c r="D510" s="60"/>
    </row>
    <row r="511" spans="1:4" ht="13.5">
      <c r="A511" s="60"/>
      <c r="C511" s="60"/>
      <c r="D511" s="60"/>
    </row>
    <row r="512" spans="1:4" ht="13.5">
      <c r="A512" s="60"/>
      <c r="C512" s="60"/>
      <c r="D512" s="60"/>
    </row>
    <row r="513" spans="1:4" ht="13.5">
      <c r="A513" s="60"/>
      <c r="C513" s="60"/>
      <c r="D513" s="60"/>
    </row>
    <row r="514" spans="1:4" ht="13.5">
      <c r="A514" s="60"/>
      <c r="C514" s="60"/>
      <c r="D514" s="60"/>
    </row>
    <row r="515" spans="1:4" ht="13.5">
      <c r="A515" s="60"/>
      <c r="C515" s="60"/>
      <c r="D515" s="60"/>
    </row>
    <row r="516" spans="1:4" ht="13.5">
      <c r="A516" s="60"/>
      <c r="C516" s="60"/>
      <c r="D516" s="60"/>
    </row>
    <row r="517" spans="1:4" ht="13.5">
      <c r="A517" s="60"/>
      <c r="C517" s="60"/>
      <c r="D517" s="60"/>
    </row>
    <row r="518" spans="1:4" ht="13.5">
      <c r="A518" s="60"/>
      <c r="C518" s="60"/>
      <c r="D518" s="60"/>
    </row>
    <row r="519" spans="1:4" ht="13.5">
      <c r="A519" s="60"/>
      <c r="C519" s="60"/>
      <c r="D519" s="60"/>
    </row>
    <row r="520" spans="1:4" ht="13.5">
      <c r="A520" s="60"/>
      <c r="C520" s="60"/>
      <c r="D520" s="60"/>
    </row>
    <row r="521" spans="1:4" ht="13.5">
      <c r="A521" s="60"/>
      <c r="C521" s="60"/>
      <c r="D521" s="60"/>
    </row>
    <row r="522" spans="1:4" ht="13.5">
      <c r="A522" s="60"/>
      <c r="C522" s="60"/>
      <c r="D522" s="60"/>
    </row>
    <row r="523" spans="1:4" ht="13.5">
      <c r="A523" s="60"/>
      <c r="C523" s="60"/>
      <c r="D523" s="60"/>
    </row>
    <row r="524" spans="1:4" ht="13.5">
      <c r="A524" s="60"/>
      <c r="C524" s="60"/>
      <c r="D524" s="60"/>
    </row>
    <row r="525" spans="1:4" ht="13.5">
      <c r="A525" s="60"/>
      <c r="C525" s="60"/>
      <c r="D525" s="60"/>
    </row>
    <row r="526" spans="1:4" ht="13.5">
      <c r="A526" s="60"/>
      <c r="C526" s="60"/>
      <c r="D526" s="60"/>
    </row>
    <row r="527" spans="1:4" ht="13.5">
      <c r="A527" s="60"/>
      <c r="C527" s="60"/>
      <c r="D527" s="60"/>
    </row>
    <row r="528" spans="1:4" ht="13.5">
      <c r="A528" s="60"/>
      <c r="C528" s="60"/>
      <c r="D528" s="60"/>
    </row>
    <row r="529" spans="1:4" ht="13.5">
      <c r="A529" s="60"/>
      <c r="C529" s="60"/>
      <c r="D529" s="60"/>
    </row>
    <row r="530" spans="1:4" ht="13.5">
      <c r="A530" s="60"/>
      <c r="C530" s="60"/>
      <c r="D530" s="60"/>
    </row>
    <row r="531" spans="1:4" ht="13.5">
      <c r="A531" s="60"/>
      <c r="C531" s="60"/>
      <c r="D531" s="60"/>
    </row>
    <row r="532" spans="1:4" ht="13.5">
      <c r="A532" s="60"/>
      <c r="C532" s="60"/>
      <c r="D532" s="60"/>
    </row>
    <row r="533" spans="1:4" ht="13.5">
      <c r="A533" s="60"/>
      <c r="C533" s="60"/>
      <c r="D533" s="60"/>
    </row>
    <row r="534" spans="1:4" ht="13.5">
      <c r="A534" s="60"/>
      <c r="C534" s="60"/>
      <c r="D534" s="60"/>
    </row>
    <row r="535" spans="1:4" ht="13.5">
      <c r="A535" s="60"/>
      <c r="C535" s="60"/>
      <c r="D535" s="60"/>
    </row>
    <row r="536" spans="1:4" ht="13.5">
      <c r="A536" s="60"/>
      <c r="C536" s="60"/>
      <c r="D536" s="60"/>
    </row>
    <row r="537" spans="1:4" ht="13.5">
      <c r="A537" s="60"/>
      <c r="C537" s="60"/>
      <c r="D537" s="60"/>
    </row>
    <row r="538" spans="1:4" ht="13.5">
      <c r="A538" s="60"/>
      <c r="C538" s="60"/>
      <c r="D538" s="60"/>
    </row>
    <row r="539" spans="1:4" ht="13.5">
      <c r="A539" s="60"/>
      <c r="C539" s="60"/>
      <c r="D539" s="60"/>
    </row>
    <row r="540" spans="1:4" ht="13.5">
      <c r="A540" s="60"/>
      <c r="C540" s="60"/>
      <c r="D540" s="60"/>
    </row>
    <row r="541" spans="1:4" ht="13.5">
      <c r="A541" s="60"/>
      <c r="C541" s="60"/>
      <c r="D541" s="60"/>
    </row>
    <row r="542" spans="1:4" ht="13.5">
      <c r="A542" s="60"/>
      <c r="C542" s="60"/>
      <c r="D542" s="60"/>
    </row>
    <row r="543" spans="1:4" ht="13.5">
      <c r="A543" s="60"/>
      <c r="C543" s="60"/>
      <c r="D543" s="60"/>
    </row>
    <row r="544" spans="1:4" ht="13.5">
      <c r="A544" s="60"/>
      <c r="C544" s="60"/>
      <c r="D544" s="60"/>
    </row>
    <row r="545" spans="1:4" ht="13.5">
      <c r="A545" s="60"/>
      <c r="C545" s="60"/>
      <c r="D545" s="60"/>
    </row>
    <row r="546" spans="1:4" ht="13.5">
      <c r="A546" s="60"/>
      <c r="C546" s="60"/>
      <c r="D546" s="60"/>
    </row>
    <row r="547" spans="1:4" ht="13.5">
      <c r="A547" s="60"/>
      <c r="C547" s="60"/>
      <c r="D547" s="60"/>
    </row>
    <row r="548" spans="1:4" ht="13.5">
      <c r="A548" s="60"/>
      <c r="C548" s="60"/>
      <c r="D548" s="60"/>
    </row>
    <row r="549" spans="1:4" ht="13.5">
      <c r="A549" s="60"/>
      <c r="C549" s="60"/>
      <c r="D549" s="60"/>
    </row>
    <row r="550" spans="1:4" ht="13.5">
      <c r="A550" s="60"/>
      <c r="C550" s="60"/>
      <c r="D550" s="60"/>
    </row>
    <row r="551" spans="1:4" ht="13.5">
      <c r="A551" s="60"/>
      <c r="C551" s="60"/>
      <c r="D551" s="60"/>
    </row>
    <row r="552" spans="1:4" ht="13.5">
      <c r="A552" s="60"/>
      <c r="C552" s="60"/>
      <c r="D552" s="60"/>
    </row>
    <row r="553" spans="1:4" ht="13.5">
      <c r="A553" s="60"/>
      <c r="C553" s="60"/>
      <c r="D553" s="60"/>
    </row>
    <row r="554" spans="1:4" ht="13.5">
      <c r="A554" s="60"/>
      <c r="C554" s="60"/>
      <c r="D554" s="60"/>
    </row>
    <row r="555" spans="1:4" ht="13.5">
      <c r="A555" s="60"/>
      <c r="C555" s="60"/>
      <c r="D555" s="60"/>
    </row>
    <row r="556" spans="1:4" ht="13.5">
      <c r="A556" s="60"/>
      <c r="C556" s="60"/>
      <c r="D556" s="60"/>
    </row>
    <row r="557" spans="1:4" ht="13.5">
      <c r="A557" s="60"/>
      <c r="C557" s="60"/>
      <c r="D557" s="60"/>
    </row>
    <row r="558" spans="1:4" ht="13.5">
      <c r="A558" s="60"/>
      <c r="C558" s="60"/>
      <c r="D558" s="60"/>
    </row>
    <row r="559" spans="1:4" ht="13.5">
      <c r="A559" s="60"/>
      <c r="C559" s="60"/>
      <c r="D559" s="60"/>
    </row>
    <row r="560" spans="1:4" ht="13.5">
      <c r="A560" s="60"/>
      <c r="C560" s="60"/>
      <c r="D560" s="60"/>
    </row>
    <row r="561" spans="1:4" ht="13.5">
      <c r="A561" s="60"/>
      <c r="C561" s="60"/>
      <c r="D561" s="60"/>
    </row>
    <row r="562" spans="1:4" ht="13.5">
      <c r="A562" s="60"/>
      <c r="C562" s="60"/>
      <c r="D562" s="60"/>
    </row>
    <row r="563" spans="1:4" ht="13.5">
      <c r="A563" s="60"/>
      <c r="C563" s="60"/>
      <c r="D563" s="60"/>
    </row>
    <row r="564" spans="1:4" ht="13.5">
      <c r="A564" s="60"/>
      <c r="C564" s="60"/>
      <c r="D564" s="60"/>
    </row>
    <row r="565" spans="1:4" ht="13.5">
      <c r="A565" s="60"/>
      <c r="C565" s="60"/>
      <c r="D565" s="60"/>
    </row>
    <row r="566" spans="1:4" ht="13.5">
      <c r="A566" s="60"/>
      <c r="C566" s="60"/>
      <c r="D566" s="60"/>
    </row>
    <row r="567" spans="1:4" ht="13.5">
      <c r="A567" s="60"/>
      <c r="C567" s="60"/>
      <c r="D567" s="60"/>
    </row>
    <row r="568" spans="1:4" ht="13.5">
      <c r="A568" s="60"/>
      <c r="C568" s="60"/>
      <c r="D568" s="60"/>
    </row>
    <row r="569" spans="1:4" ht="13.5">
      <c r="A569" s="60"/>
      <c r="C569" s="60"/>
      <c r="D569" s="60"/>
    </row>
    <row r="570" spans="1:4" ht="13.5">
      <c r="A570" s="60"/>
      <c r="C570" s="60"/>
      <c r="D570" s="60"/>
    </row>
    <row r="571" spans="1:4" ht="13.5">
      <c r="A571" s="60"/>
      <c r="C571" s="60"/>
      <c r="D571" s="60"/>
    </row>
    <row r="572" spans="1:4" ht="13.5">
      <c r="A572" s="60"/>
      <c r="C572" s="60"/>
      <c r="D572" s="60"/>
    </row>
    <row r="573" spans="1:4" ht="13.5">
      <c r="A573" s="60"/>
      <c r="C573" s="60"/>
      <c r="D573" s="60"/>
    </row>
    <row r="574" spans="1:4" ht="13.5">
      <c r="A574" s="60"/>
      <c r="C574" s="60"/>
      <c r="D574" s="60"/>
    </row>
    <row r="575" spans="1:4" ht="13.5">
      <c r="A575" s="60"/>
      <c r="C575" s="60"/>
      <c r="D575" s="60"/>
    </row>
    <row r="576" spans="1:4" ht="13.5">
      <c r="A576" s="60"/>
      <c r="C576" s="60"/>
      <c r="D576" s="60"/>
    </row>
    <row r="577" spans="1:4" ht="13.5">
      <c r="A577" s="60"/>
      <c r="C577" s="60"/>
      <c r="D577" s="60"/>
    </row>
    <row r="578" spans="1:4" ht="13.5">
      <c r="A578" s="60"/>
      <c r="C578" s="60"/>
      <c r="D578" s="60"/>
    </row>
    <row r="579" spans="1:4" ht="13.5">
      <c r="A579" s="60"/>
      <c r="C579" s="60"/>
      <c r="D579" s="60"/>
    </row>
    <row r="580" spans="1:4" ht="13.5">
      <c r="A580" s="60"/>
      <c r="C580" s="60"/>
      <c r="D580" s="60"/>
    </row>
    <row r="581" spans="1:4" ht="13.5">
      <c r="A581" s="60"/>
      <c r="C581" s="60"/>
      <c r="D581" s="60"/>
    </row>
    <row r="582" spans="1:4" ht="13.5">
      <c r="A582" s="60"/>
      <c r="C582" s="60"/>
      <c r="D582" s="60"/>
    </row>
    <row r="583" spans="1:4" ht="13.5">
      <c r="A583" s="60"/>
      <c r="C583" s="60"/>
      <c r="D583" s="60"/>
    </row>
    <row r="584" spans="1:4" ht="13.5">
      <c r="A584" s="60"/>
      <c r="C584" s="60"/>
      <c r="D584" s="60"/>
    </row>
    <row r="585" spans="1:4" ht="13.5">
      <c r="A585" s="60"/>
      <c r="C585" s="60"/>
      <c r="D585" s="60"/>
    </row>
    <row r="586" spans="1:4" ht="13.5">
      <c r="A586" s="60"/>
      <c r="C586" s="60"/>
      <c r="D586" s="60"/>
    </row>
    <row r="587" spans="1:4" ht="13.5">
      <c r="A587" s="60"/>
      <c r="C587" s="60"/>
      <c r="D587" s="60"/>
    </row>
    <row r="588" spans="1:4" ht="13.5">
      <c r="A588" s="60"/>
      <c r="C588" s="60"/>
      <c r="D588" s="60"/>
    </row>
    <row r="589" spans="1:4" ht="13.5">
      <c r="A589" s="60"/>
      <c r="C589" s="60"/>
      <c r="D589" s="60"/>
    </row>
    <row r="590" spans="1:4" ht="13.5">
      <c r="A590" s="60"/>
      <c r="C590" s="60"/>
      <c r="D590" s="60"/>
    </row>
    <row r="591" spans="1:4" ht="13.5">
      <c r="A591" s="60"/>
      <c r="C591" s="60"/>
      <c r="D591" s="60"/>
    </row>
    <row r="592" spans="1:4" ht="13.5">
      <c r="A592" s="60"/>
      <c r="C592" s="60"/>
      <c r="D592" s="60"/>
    </row>
    <row r="593" spans="1:4" ht="13.5">
      <c r="A593" s="60"/>
      <c r="C593" s="60"/>
      <c r="D593" s="60"/>
    </row>
    <row r="594" spans="1:4" ht="13.5">
      <c r="A594" s="60"/>
      <c r="C594" s="60"/>
      <c r="D594" s="60"/>
    </row>
    <row r="595" spans="1:4" ht="13.5">
      <c r="A595" s="60"/>
      <c r="C595" s="60"/>
      <c r="D595" s="60"/>
    </row>
    <row r="596" spans="1:4" ht="13.5">
      <c r="A596" s="60"/>
      <c r="C596" s="60"/>
      <c r="D596" s="60"/>
    </row>
    <row r="597" spans="1:4" ht="13.5">
      <c r="A597" s="60"/>
      <c r="C597" s="60"/>
      <c r="D597" s="60"/>
    </row>
    <row r="598" spans="1:4" ht="13.5">
      <c r="A598" s="60"/>
      <c r="C598" s="60"/>
      <c r="D598" s="60"/>
    </row>
    <row r="599" spans="1:4" ht="13.5">
      <c r="A599" s="60"/>
      <c r="C599" s="60"/>
      <c r="D599" s="60"/>
    </row>
    <row r="600" spans="1:4" ht="13.5">
      <c r="A600" s="60"/>
      <c r="C600" s="60"/>
      <c r="D600" s="60"/>
    </row>
    <row r="601" spans="1:4" ht="13.5">
      <c r="A601" s="60"/>
      <c r="C601" s="60"/>
      <c r="D601" s="60"/>
    </row>
    <row r="602" spans="1:4" ht="13.5">
      <c r="A602" s="60"/>
      <c r="C602" s="60"/>
      <c r="D602" s="60"/>
    </row>
    <row r="603" spans="1:4" ht="13.5">
      <c r="A603" s="60"/>
      <c r="C603" s="60"/>
      <c r="D603" s="60"/>
    </row>
    <row r="604" spans="1:4" ht="13.5">
      <c r="A604" s="60"/>
      <c r="C604" s="60"/>
      <c r="D604" s="60"/>
    </row>
    <row r="605" spans="1:4" ht="13.5">
      <c r="A605" s="60"/>
      <c r="C605" s="60"/>
      <c r="D605" s="60"/>
    </row>
    <row r="606" spans="1:4" ht="13.5">
      <c r="A606" s="60"/>
      <c r="C606" s="60"/>
      <c r="D606" s="60"/>
    </row>
    <row r="607" spans="1:4" ht="13.5">
      <c r="A607" s="60"/>
      <c r="C607" s="60"/>
      <c r="D607" s="60"/>
    </row>
    <row r="608" spans="1:4" ht="13.5">
      <c r="A608" s="60"/>
      <c r="C608" s="60"/>
      <c r="D608" s="60"/>
    </row>
    <row r="609" spans="1:4" ht="13.5">
      <c r="A609" s="60"/>
      <c r="C609" s="60"/>
      <c r="D609" s="60"/>
    </row>
    <row r="610" spans="1:4" ht="13.5">
      <c r="A610" s="60"/>
      <c r="C610" s="60"/>
      <c r="D610" s="60"/>
    </row>
    <row r="611" spans="1:4" ht="13.5">
      <c r="A611" s="60"/>
      <c r="C611" s="60"/>
      <c r="D611" s="60"/>
    </row>
    <row r="612" spans="1:4" ht="13.5">
      <c r="A612" s="60"/>
      <c r="C612" s="60"/>
      <c r="D612" s="60"/>
    </row>
    <row r="613" spans="1:4" ht="13.5">
      <c r="A613" s="60"/>
      <c r="C613" s="60"/>
      <c r="D613" s="60"/>
    </row>
    <row r="614" spans="1:4" ht="13.5">
      <c r="A614" s="60"/>
      <c r="C614" s="60"/>
      <c r="D614" s="60"/>
    </row>
    <row r="615" spans="1:4" ht="13.5">
      <c r="A615" s="60"/>
      <c r="C615" s="60"/>
      <c r="D615" s="60"/>
    </row>
    <row r="616" spans="1:4" ht="13.5">
      <c r="A616" s="60"/>
      <c r="C616" s="60"/>
      <c r="D616" s="60"/>
    </row>
    <row r="617" spans="1:4" ht="13.5">
      <c r="A617" s="60"/>
      <c r="C617" s="60"/>
      <c r="D617" s="60"/>
    </row>
    <row r="618" spans="1:4" ht="13.5">
      <c r="A618" s="60"/>
      <c r="C618" s="60"/>
      <c r="D618" s="60"/>
    </row>
    <row r="619" spans="1:4" ht="13.5">
      <c r="A619" s="60"/>
      <c r="C619" s="60"/>
      <c r="D619" s="60"/>
    </row>
    <row r="620" spans="1:4" ht="13.5">
      <c r="A620" s="60"/>
      <c r="C620" s="60"/>
      <c r="D620" s="60"/>
    </row>
    <row r="621" spans="1:4" ht="13.5">
      <c r="A621" s="60"/>
      <c r="C621" s="60"/>
      <c r="D621" s="60"/>
    </row>
    <row r="622" spans="1:4" ht="13.5">
      <c r="A622" s="60"/>
      <c r="C622" s="60"/>
      <c r="D622" s="60"/>
    </row>
    <row r="623" spans="1:4" ht="13.5">
      <c r="A623" s="60"/>
      <c r="C623" s="60"/>
      <c r="D623" s="60"/>
    </row>
    <row r="624" spans="1:4" ht="13.5">
      <c r="A624" s="60"/>
      <c r="C624" s="60"/>
      <c r="D624" s="60"/>
    </row>
    <row r="625" spans="1:4" ht="13.5">
      <c r="A625" s="60"/>
      <c r="C625" s="60"/>
      <c r="D625" s="60"/>
    </row>
    <row r="626" spans="1:4" ht="13.5">
      <c r="A626" s="60"/>
      <c r="C626" s="60"/>
      <c r="D626" s="60"/>
    </row>
    <row r="627" spans="1:4" ht="13.5">
      <c r="A627" s="60"/>
      <c r="C627" s="60"/>
      <c r="D627" s="60"/>
    </row>
    <row r="628" spans="1:4" ht="13.5">
      <c r="A628" s="60"/>
      <c r="C628" s="60"/>
      <c r="D628" s="60"/>
    </row>
    <row r="629" spans="1:4" ht="13.5">
      <c r="A629" s="60"/>
      <c r="C629" s="60"/>
      <c r="D629" s="60"/>
    </row>
    <row r="630" spans="1:4" ht="13.5">
      <c r="A630" s="60"/>
      <c r="C630" s="60"/>
      <c r="D630" s="60"/>
    </row>
    <row r="631" spans="1:4" ht="13.5">
      <c r="A631" s="60"/>
      <c r="C631" s="60"/>
      <c r="D631" s="60"/>
    </row>
    <row r="632" spans="1:4" ht="13.5">
      <c r="A632" s="60"/>
      <c r="C632" s="60"/>
      <c r="D632" s="60"/>
    </row>
    <row r="633" spans="1:4" ht="13.5">
      <c r="A633" s="60"/>
      <c r="C633" s="60"/>
      <c r="D633" s="60"/>
    </row>
    <row r="634" spans="1:4" ht="13.5">
      <c r="A634" s="60"/>
      <c r="C634" s="60"/>
      <c r="D634" s="60"/>
    </row>
    <row r="635" spans="1:4" ht="13.5">
      <c r="A635" s="60"/>
      <c r="C635" s="60"/>
      <c r="D635" s="60"/>
    </row>
    <row r="636" spans="1:4" ht="13.5">
      <c r="A636" s="60"/>
      <c r="C636" s="60"/>
      <c r="D636" s="60"/>
    </row>
    <row r="637" spans="1:4" ht="13.5">
      <c r="A637" s="60"/>
      <c r="C637" s="60"/>
      <c r="D637" s="60"/>
    </row>
    <row r="638" spans="1:4" ht="13.5">
      <c r="A638" s="60"/>
      <c r="C638" s="60"/>
      <c r="D638" s="60"/>
    </row>
    <row r="639" spans="1:4" ht="13.5">
      <c r="A639" s="60"/>
      <c r="C639" s="60"/>
      <c r="D639" s="60"/>
    </row>
    <row r="640" spans="1:4" ht="13.5">
      <c r="A640" s="60"/>
      <c r="C640" s="60"/>
      <c r="D640" s="60"/>
    </row>
    <row r="641" spans="1:4" ht="13.5">
      <c r="A641" s="60"/>
      <c r="C641" s="60"/>
      <c r="D641" s="60"/>
    </row>
    <row r="642" spans="1:4" ht="13.5">
      <c r="A642" s="60"/>
      <c r="C642" s="60"/>
      <c r="D642" s="60"/>
    </row>
    <row r="643" spans="1:4" ht="13.5">
      <c r="A643" s="60"/>
      <c r="C643" s="60"/>
      <c r="D643" s="60"/>
    </row>
    <row r="644" spans="1:4" ht="13.5">
      <c r="A644" s="60"/>
      <c r="C644" s="60"/>
      <c r="D644" s="60"/>
    </row>
    <row r="645" spans="1:4" ht="13.5">
      <c r="A645" s="60"/>
      <c r="C645" s="60"/>
      <c r="D645" s="60"/>
    </row>
    <row r="646" spans="1:4" ht="13.5">
      <c r="A646" s="60"/>
      <c r="C646" s="60"/>
      <c r="D646" s="60"/>
    </row>
    <row r="647" spans="1:4" ht="13.5">
      <c r="A647" s="60"/>
      <c r="C647" s="60"/>
      <c r="D647" s="60"/>
    </row>
    <row r="648" spans="1:4" ht="13.5">
      <c r="A648" s="60"/>
      <c r="C648" s="60"/>
      <c r="D648" s="60"/>
    </row>
    <row r="649" spans="1:4" ht="13.5">
      <c r="A649" s="60"/>
      <c r="C649" s="60"/>
      <c r="D649" s="60"/>
    </row>
    <row r="650" spans="1:4" ht="13.5">
      <c r="A650" s="60"/>
      <c r="C650" s="60"/>
      <c r="D650" s="60"/>
    </row>
    <row r="651" spans="1:4" ht="13.5">
      <c r="A651" s="60"/>
      <c r="C651" s="60"/>
      <c r="D651" s="60"/>
    </row>
    <row r="652" spans="1:4" ht="13.5">
      <c r="A652" s="60"/>
      <c r="C652" s="60"/>
      <c r="D652" s="60"/>
    </row>
    <row r="653" spans="1:4" ht="13.5">
      <c r="A653" s="60"/>
      <c r="C653" s="60"/>
      <c r="D653" s="60"/>
    </row>
    <row r="654" spans="1:4" ht="13.5">
      <c r="A654" s="60"/>
      <c r="C654" s="60"/>
      <c r="D654" s="60"/>
    </row>
    <row r="655" spans="1:4" ht="13.5">
      <c r="A655" s="60"/>
      <c r="C655" s="60"/>
      <c r="D655" s="60"/>
    </row>
    <row r="656" spans="1:4" ht="13.5">
      <c r="A656" s="60"/>
      <c r="C656" s="60"/>
      <c r="D656" s="60"/>
    </row>
    <row r="657" spans="1:4" ht="13.5">
      <c r="A657" s="60"/>
      <c r="C657" s="60"/>
      <c r="D657" s="60"/>
    </row>
    <row r="658" spans="1:4" ht="13.5">
      <c r="A658" s="60"/>
      <c r="C658" s="60"/>
      <c r="D658" s="60"/>
    </row>
    <row r="659" spans="1:4" ht="13.5">
      <c r="A659" s="60"/>
      <c r="C659" s="60"/>
      <c r="D659" s="60"/>
    </row>
    <row r="660" spans="1:4" ht="13.5">
      <c r="A660" s="60"/>
      <c r="C660" s="60"/>
      <c r="D660" s="60"/>
    </row>
    <row r="661" spans="1:4" ht="13.5">
      <c r="A661" s="60"/>
      <c r="C661" s="60"/>
      <c r="D661" s="60"/>
    </row>
    <row r="662" spans="1:4" ht="13.5">
      <c r="A662" s="60"/>
      <c r="C662" s="60"/>
      <c r="D662" s="60"/>
    </row>
    <row r="663" spans="1:4" ht="13.5">
      <c r="A663" s="60"/>
      <c r="C663" s="60"/>
      <c r="D663" s="60"/>
    </row>
    <row r="664" spans="1:4" ht="13.5">
      <c r="A664" s="60"/>
      <c r="C664" s="60"/>
      <c r="D664" s="60"/>
    </row>
    <row r="665" spans="1:4" ht="13.5">
      <c r="A665" s="60"/>
      <c r="C665" s="60"/>
      <c r="D665" s="60"/>
    </row>
    <row r="666" spans="1:4" ht="13.5">
      <c r="A666" s="60"/>
      <c r="C666" s="60"/>
      <c r="D666" s="60"/>
    </row>
    <row r="667" spans="1:4" ht="13.5">
      <c r="A667" s="60"/>
      <c r="C667" s="60"/>
      <c r="D667" s="60"/>
    </row>
    <row r="668" spans="1:4" ht="13.5">
      <c r="A668" s="60"/>
      <c r="C668" s="60"/>
      <c r="D668" s="60"/>
    </row>
    <row r="669" spans="1:4" ht="13.5">
      <c r="A669" s="60"/>
      <c r="C669" s="60"/>
      <c r="D669" s="60"/>
    </row>
    <row r="670" spans="1:4" ht="13.5">
      <c r="A670" s="60"/>
      <c r="C670" s="60"/>
      <c r="D670" s="60"/>
    </row>
    <row r="671" spans="1:4" ht="13.5">
      <c r="A671" s="60"/>
      <c r="C671" s="60"/>
      <c r="D671" s="60"/>
    </row>
    <row r="672" spans="1:4" ht="13.5">
      <c r="A672" s="60"/>
      <c r="C672" s="60"/>
      <c r="D672" s="60"/>
    </row>
    <row r="673" spans="1:4" ht="13.5">
      <c r="A673" s="60"/>
      <c r="C673" s="60"/>
      <c r="D673" s="60"/>
    </row>
    <row r="674" spans="1:4" ht="13.5">
      <c r="A674" s="60"/>
      <c r="C674" s="60"/>
      <c r="D674" s="60"/>
    </row>
    <row r="675" spans="1:4" ht="13.5">
      <c r="A675" s="60"/>
      <c r="C675" s="60"/>
      <c r="D675" s="60"/>
    </row>
    <row r="676" spans="1:4" ht="13.5">
      <c r="A676" s="60"/>
      <c r="C676" s="60"/>
      <c r="D676" s="60"/>
    </row>
    <row r="677" spans="1:4" ht="13.5">
      <c r="A677" s="60"/>
      <c r="C677" s="60"/>
      <c r="D677" s="60"/>
    </row>
    <row r="678" spans="1:4" ht="13.5">
      <c r="A678" s="60"/>
      <c r="C678" s="60"/>
      <c r="D678" s="60"/>
    </row>
    <row r="679" spans="1:4" ht="13.5">
      <c r="A679" s="60"/>
      <c r="C679" s="60"/>
      <c r="D679" s="60"/>
    </row>
    <row r="680" spans="1:4" ht="13.5">
      <c r="A680" s="60"/>
      <c r="C680" s="60"/>
      <c r="D680" s="60"/>
    </row>
    <row r="681" spans="1:4" ht="13.5">
      <c r="A681" s="60"/>
      <c r="C681" s="60"/>
      <c r="D681" s="60"/>
    </row>
    <row r="682" spans="1:4" ht="13.5">
      <c r="A682" s="60"/>
      <c r="C682" s="60"/>
      <c r="D682" s="60"/>
    </row>
    <row r="683" spans="1:4" ht="13.5">
      <c r="A683" s="60"/>
      <c r="C683" s="60"/>
      <c r="D683" s="60"/>
    </row>
    <row r="684" spans="1:4" ht="13.5">
      <c r="A684" s="60"/>
      <c r="C684" s="60"/>
      <c r="D684" s="60"/>
    </row>
    <row r="685" spans="1:4" ht="13.5">
      <c r="A685" s="60"/>
      <c r="C685" s="60"/>
      <c r="D685" s="60"/>
    </row>
    <row r="686" spans="1:4" ht="13.5">
      <c r="A686" s="60"/>
      <c r="C686" s="60"/>
      <c r="D686" s="60"/>
    </row>
    <row r="687" spans="1:4" ht="13.5">
      <c r="A687" s="60"/>
      <c r="C687" s="60"/>
      <c r="D687" s="60"/>
    </row>
    <row r="688" spans="1:4" ht="13.5">
      <c r="A688" s="60"/>
      <c r="C688" s="60"/>
      <c r="D688" s="60"/>
    </row>
    <row r="689" spans="1:4" ht="13.5">
      <c r="A689" s="60"/>
      <c r="C689" s="60"/>
      <c r="D689" s="60"/>
    </row>
    <row r="690" spans="1:4" ht="13.5">
      <c r="A690" s="60"/>
      <c r="C690" s="60"/>
      <c r="D690" s="60"/>
    </row>
    <row r="691" spans="1:4" ht="13.5">
      <c r="A691" s="60"/>
      <c r="C691" s="60"/>
      <c r="D691" s="60"/>
    </row>
    <row r="692" spans="1:4" ht="13.5">
      <c r="A692" s="60"/>
      <c r="C692" s="60"/>
      <c r="D692" s="60"/>
    </row>
    <row r="693" spans="1:4" ht="13.5">
      <c r="A693" s="60"/>
      <c r="C693" s="60"/>
      <c r="D693" s="60"/>
    </row>
    <row r="694" spans="1:4" ht="13.5">
      <c r="A694" s="60"/>
      <c r="C694" s="60"/>
      <c r="D694" s="60"/>
    </row>
    <row r="695" spans="1:4" ht="13.5">
      <c r="A695" s="60"/>
      <c r="C695" s="60"/>
      <c r="D695" s="60"/>
    </row>
    <row r="696" spans="1:4" ht="13.5">
      <c r="A696" s="60"/>
      <c r="C696" s="60"/>
      <c r="D696" s="60"/>
    </row>
    <row r="697" spans="1:4" ht="13.5">
      <c r="A697" s="60"/>
      <c r="C697" s="60"/>
      <c r="D697" s="60"/>
    </row>
    <row r="698" spans="1:4" ht="13.5">
      <c r="A698" s="60"/>
      <c r="C698" s="60"/>
      <c r="D698" s="60"/>
    </row>
    <row r="699" spans="1:4" ht="13.5">
      <c r="A699" s="60"/>
      <c r="C699" s="60"/>
      <c r="D699" s="60"/>
    </row>
    <row r="700" spans="1:4" ht="13.5">
      <c r="A700" s="60"/>
      <c r="C700" s="60"/>
      <c r="D700" s="60"/>
    </row>
    <row r="701" spans="1:4" ht="13.5">
      <c r="A701" s="60"/>
      <c r="C701" s="60"/>
      <c r="D701" s="60"/>
    </row>
    <row r="702" spans="1:4" ht="13.5">
      <c r="A702" s="60"/>
      <c r="C702" s="60"/>
      <c r="D702" s="60"/>
    </row>
    <row r="703" spans="1:4" ht="13.5">
      <c r="A703" s="60"/>
      <c r="C703" s="60"/>
      <c r="D703" s="60"/>
    </row>
    <row r="704" spans="1:4" ht="13.5">
      <c r="A704" s="60"/>
      <c r="C704" s="60"/>
      <c r="D704" s="60"/>
    </row>
    <row r="705" spans="1:4" ht="13.5">
      <c r="A705" s="60"/>
      <c r="C705" s="60"/>
      <c r="D705" s="60"/>
    </row>
    <row r="706" spans="1:4" ht="13.5">
      <c r="A706" s="60"/>
      <c r="C706" s="60"/>
      <c r="D706" s="60"/>
    </row>
    <row r="707" spans="1:4" ht="13.5">
      <c r="A707" s="60"/>
      <c r="C707" s="60"/>
      <c r="D707" s="60"/>
    </row>
    <row r="708" spans="1:4" ht="13.5">
      <c r="A708" s="60"/>
      <c r="C708" s="60"/>
      <c r="D708" s="60"/>
    </row>
    <row r="709" spans="1:4" ht="13.5">
      <c r="A709" s="60"/>
      <c r="C709" s="60"/>
      <c r="D709" s="60"/>
    </row>
    <row r="710" spans="1:4" ht="13.5">
      <c r="A710" s="60"/>
      <c r="C710" s="60"/>
      <c r="D710" s="60"/>
    </row>
    <row r="711" spans="1:4" ht="13.5">
      <c r="A711" s="60"/>
      <c r="C711" s="60"/>
      <c r="D711" s="60"/>
    </row>
    <row r="712" spans="1:4" ht="13.5">
      <c r="A712" s="60"/>
      <c r="C712" s="60"/>
      <c r="D712" s="60"/>
    </row>
    <row r="713" spans="1:4" ht="13.5">
      <c r="A713" s="60"/>
      <c r="C713" s="60"/>
      <c r="D713" s="60"/>
    </row>
    <row r="714" spans="1:4" ht="13.5">
      <c r="A714" s="60"/>
      <c r="C714" s="60"/>
      <c r="D714" s="60"/>
    </row>
    <row r="715" spans="1:4" ht="13.5">
      <c r="A715" s="60"/>
      <c r="C715" s="60"/>
      <c r="D715" s="60"/>
    </row>
    <row r="716" spans="1:4" ht="13.5">
      <c r="A716" s="60"/>
      <c r="C716" s="60"/>
      <c r="D716" s="60"/>
    </row>
    <row r="717" spans="1:4" ht="13.5">
      <c r="A717" s="60"/>
      <c r="C717" s="60"/>
      <c r="D717" s="60"/>
    </row>
    <row r="718" spans="1:4" ht="13.5">
      <c r="A718" s="60"/>
      <c r="C718" s="60"/>
      <c r="D718" s="60"/>
    </row>
    <row r="719" spans="1:4" ht="13.5">
      <c r="A719" s="60"/>
      <c r="C719" s="60"/>
      <c r="D719" s="60"/>
    </row>
    <row r="720" spans="1:4" ht="13.5">
      <c r="A720" s="60"/>
      <c r="C720" s="60"/>
      <c r="D720" s="60"/>
    </row>
    <row r="721" spans="1:4" ht="13.5">
      <c r="A721" s="60"/>
      <c r="C721" s="60"/>
      <c r="D721" s="60"/>
    </row>
    <row r="722" spans="1:4" ht="13.5">
      <c r="A722" s="60"/>
      <c r="C722" s="60"/>
      <c r="D722" s="60"/>
    </row>
    <row r="723" spans="1:4" ht="13.5">
      <c r="A723" s="60"/>
      <c r="C723" s="60"/>
      <c r="D723" s="60"/>
    </row>
    <row r="724" spans="1:4" ht="13.5">
      <c r="A724" s="60"/>
      <c r="C724" s="60"/>
      <c r="D724" s="60"/>
    </row>
    <row r="725" spans="1:4" ht="13.5">
      <c r="A725" s="60"/>
      <c r="C725" s="60"/>
      <c r="D725" s="60"/>
    </row>
    <row r="726" spans="1:4" ht="13.5">
      <c r="A726" s="60"/>
      <c r="C726" s="60"/>
      <c r="D726" s="60"/>
    </row>
    <row r="727" spans="1:4" ht="13.5">
      <c r="A727" s="60"/>
      <c r="C727" s="60"/>
      <c r="D727" s="60"/>
    </row>
    <row r="728" spans="1:4" ht="13.5">
      <c r="A728" s="60"/>
      <c r="C728" s="60"/>
      <c r="D728" s="60"/>
    </row>
    <row r="729" spans="1:4" ht="13.5">
      <c r="A729" s="60"/>
      <c r="C729" s="60"/>
      <c r="D729" s="60"/>
    </row>
    <row r="730" spans="1:4" ht="13.5">
      <c r="A730" s="60"/>
      <c r="C730" s="60"/>
      <c r="D730" s="60"/>
    </row>
    <row r="731" spans="1:4" ht="13.5">
      <c r="A731" s="60"/>
      <c r="C731" s="60"/>
      <c r="D731" s="60"/>
    </row>
    <row r="732" spans="1:4" ht="13.5">
      <c r="A732" s="60"/>
      <c r="C732" s="60"/>
      <c r="D732" s="60"/>
    </row>
    <row r="733" spans="1:4" ht="13.5">
      <c r="A733" s="60"/>
      <c r="C733" s="60"/>
      <c r="D733" s="60"/>
    </row>
    <row r="734" spans="1:4" ht="13.5">
      <c r="A734" s="60"/>
      <c r="C734" s="60"/>
      <c r="D734" s="60"/>
    </row>
    <row r="735" spans="1:4" ht="13.5">
      <c r="A735" s="60"/>
      <c r="C735" s="60"/>
      <c r="D735" s="60"/>
    </row>
    <row r="736" spans="1:4" ht="13.5">
      <c r="A736" s="60"/>
      <c r="C736" s="60"/>
      <c r="D736" s="60"/>
    </row>
    <row r="737" spans="1:4" ht="13.5">
      <c r="A737" s="60"/>
      <c r="C737" s="60"/>
      <c r="D737" s="60"/>
    </row>
    <row r="738" spans="1:4" ht="13.5">
      <c r="A738" s="60"/>
      <c r="C738" s="60"/>
      <c r="D738" s="60"/>
    </row>
  </sheetData>
  <printOptions/>
  <pageMargins left="0.75" right="0.75" top="1" bottom="0.5" header="0.5" footer="0.5"/>
  <pageSetup firstPageNumber="6" useFirstPageNumber="1" horizontalDpi="600" verticalDpi="600" orientation="landscape" scale="87"/>
  <headerFooter alignWithMargins="0">
    <oddFooter>&amp;CPage S-&amp;P</oddFooter>
  </headerFooter>
  <rowBreaks count="16" manualBreakCount="16">
    <brk id="37" max="7" man="1"/>
    <brk id="70" max="7" man="1"/>
    <brk id="102" max="7" man="1"/>
    <brk id="132" max="7" man="1"/>
    <brk id="150" max="8" man="1"/>
    <brk id="179" max="7" man="1"/>
    <brk id="197" max="8" man="1"/>
    <brk id="227" max="7" man="1"/>
    <brk id="261" max="7" man="1"/>
    <brk id="285" max="8" man="1"/>
    <brk id="318" max="7" man="1"/>
    <brk id="351" max="7" man="1"/>
    <brk id="384" max="7" man="1"/>
    <brk id="419" max="7" man="1"/>
    <brk id="454" max="8" man="1"/>
    <brk id="4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SheetLayoutView="75" workbookViewId="0" topLeftCell="A1">
      <selection activeCell="A1" sqref="A1"/>
    </sheetView>
  </sheetViews>
  <sheetFormatPr defaultColWidth="10.75390625" defaultRowHeight="12.75"/>
  <cols>
    <col min="1" max="4" width="10.75390625" style="3" customWidth="1"/>
    <col min="5" max="5" width="3.875" style="3" customWidth="1"/>
    <col min="6" max="6" width="64.75390625" style="3" customWidth="1"/>
    <col min="7" max="8" width="14.75390625" style="3" customWidth="1"/>
    <col min="9" max="9" width="2.125" style="3" customWidth="1"/>
    <col min="10" max="10" width="12.75390625" style="3" bestFit="1" customWidth="1"/>
    <col min="11" max="16384" width="10.75390625" style="3" customWidth="1"/>
  </cols>
  <sheetData>
    <row r="1" spans="1:8" ht="13.5">
      <c r="A1" s="66" t="s">
        <v>804</v>
      </c>
      <c r="F1" s="60"/>
      <c r="G1" s="67" t="s">
        <v>661</v>
      </c>
      <c r="H1" s="67" t="s">
        <v>1042</v>
      </c>
    </row>
    <row r="2" spans="1:8" ht="15" thickBot="1">
      <c r="A2" s="68" t="s">
        <v>163</v>
      </c>
      <c r="B2" s="69"/>
      <c r="C2" s="69"/>
      <c r="D2" s="69"/>
      <c r="E2" s="69"/>
      <c r="F2" s="69"/>
      <c r="G2" s="70" t="s">
        <v>805</v>
      </c>
      <c r="H2" s="70" t="s">
        <v>805</v>
      </c>
    </row>
    <row r="3" spans="1:9" ht="13.5">
      <c r="A3" s="65" t="s">
        <v>87</v>
      </c>
      <c r="B3" s="65" t="s">
        <v>88</v>
      </c>
      <c r="C3" s="65" t="s">
        <v>89</v>
      </c>
      <c r="D3" s="65" t="s">
        <v>90</v>
      </c>
      <c r="E3" s="81"/>
      <c r="F3" s="61" t="s">
        <v>806</v>
      </c>
      <c r="G3" s="71"/>
      <c r="H3" s="71"/>
      <c r="I3" s="72"/>
    </row>
    <row r="4" spans="1:8" ht="13.5">
      <c r="A4" s="3">
        <v>110000</v>
      </c>
      <c r="B4" s="91" t="s">
        <v>91</v>
      </c>
      <c r="C4" s="3">
        <v>510200</v>
      </c>
      <c r="D4" s="3">
        <v>101110</v>
      </c>
      <c r="F4" s="60" t="s">
        <v>807</v>
      </c>
      <c r="G4" s="62">
        <v>16016003</v>
      </c>
      <c r="H4" s="62">
        <v>15125630</v>
      </c>
    </row>
    <row r="5" spans="1:8" ht="13.5">
      <c r="A5" s="3">
        <v>110000</v>
      </c>
      <c r="B5" s="91" t="s">
        <v>91</v>
      </c>
      <c r="C5" s="3">
        <v>510300</v>
      </c>
      <c r="D5" s="3">
        <v>101110</v>
      </c>
      <c r="F5" s="60" t="s">
        <v>808</v>
      </c>
      <c r="G5" s="62">
        <v>14014947</v>
      </c>
      <c r="H5" s="62">
        <v>14240654</v>
      </c>
    </row>
    <row r="6" spans="1:8" ht="13.5">
      <c r="A6" s="3">
        <v>110000</v>
      </c>
      <c r="B6" s="91" t="s">
        <v>91</v>
      </c>
      <c r="C6" s="3">
        <v>510400</v>
      </c>
      <c r="D6" s="3">
        <v>101110</v>
      </c>
      <c r="F6" s="60" t="s">
        <v>809</v>
      </c>
      <c r="G6" s="62">
        <v>1495703</v>
      </c>
      <c r="H6" s="62">
        <v>1529981</v>
      </c>
    </row>
    <row r="7" spans="1:8" ht="13.5">
      <c r="A7" s="3">
        <v>110000</v>
      </c>
      <c r="B7" s="91" t="s">
        <v>91</v>
      </c>
      <c r="C7" s="3">
        <v>510600</v>
      </c>
      <c r="D7" s="3">
        <v>101110</v>
      </c>
      <c r="F7" s="60" t="s">
        <v>810</v>
      </c>
      <c r="G7" s="62">
        <v>1001449</v>
      </c>
      <c r="H7" s="62">
        <v>797415</v>
      </c>
    </row>
    <row r="8" spans="1:8" ht="13.5">
      <c r="A8" s="3">
        <v>110000</v>
      </c>
      <c r="B8" s="3">
        <v>770210</v>
      </c>
      <c r="C8" s="3">
        <v>510200</v>
      </c>
      <c r="D8" s="3">
        <v>101110</v>
      </c>
      <c r="F8" s="60" t="s">
        <v>421</v>
      </c>
      <c r="G8" s="62">
        <v>4903004</v>
      </c>
      <c r="H8" s="62">
        <v>5776202</v>
      </c>
    </row>
    <row r="9" spans="1:8" ht="13.5">
      <c r="A9" s="3">
        <v>110000</v>
      </c>
      <c r="B9" s="3">
        <v>770210</v>
      </c>
      <c r="C9" s="3">
        <v>510300</v>
      </c>
      <c r="D9" s="3">
        <v>101110</v>
      </c>
      <c r="F9" s="60" t="s">
        <v>422</v>
      </c>
      <c r="G9" s="62">
        <v>5089376</v>
      </c>
      <c r="H9" s="62">
        <v>5737778</v>
      </c>
    </row>
    <row r="10" spans="1:8" ht="13.5">
      <c r="A10" s="3">
        <v>110000</v>
      </c>
      <c r="B10" s="3">
        <v>770210</v>
      </c>
      <c r="C10" s="3">
        <v>510400</v>
      </c>
      <c r="D10" s="3">
        <v>101110</v>
      </c>
      <c r="F10" s="60" t="s">
        <v>423</v>
      </c>
      <c r="G10" s="62">
        <v>1448235</v>
      </c>
      <c r="H10" s="62">
        <v>2165341</v>
      </c>
    </row>
    <row r="11" spans="1:8" ht="13.5">
      <c r="A11" s="3">
        <v>110000</v>
      </c>
      <c r="B11" s="3">
        <v>770210</v>
      </c>
      <c r="C11" s="3">
        <v>510600</v>
      </c>
      <c r="D11" s="3">
        <v>101110</v>
      </c>
      <c r="F11" s="60" t="s">
        <v>424</v>
      </c>
      <c r="G11" s="62">
        <v>724304</v>
      </c>
      <c r="H11" s="62">
        <v>845791</v>
      </c>
    </row>
    <row r="12" spans="1:8" ht="13.5">
      <c r="A12" s="3">
        <v>110000</v>
      </c>
      <c r="B12" s="3">
        <v>770210</v>
      </c>
      <c r="C12" s="3">
        <v>510700</v>
      </c>
      <c r="D12" s="3">
        <v>101110</v>
      </c>
      <c r="F12" s="60" t="s">
        <v>811</v>
      </c>
      <c r="G12" s="62">
        <v>32683</v>
      </c>
      <c r="H12" s="62">
        <v>24393</v>
      </c>
    </row>
    <row r="13" spans="6:8" s="135" customFormat="1" ht="13.5">
      <c r="F13" s="59" t="s">
        <v>224</v>
      </c>
      <c r="G13" s="73">
        <f>SUM(G4:G12)</f>
        <v>44725704</v>
      </c>
      <c r="H13" s="73">
        <v>46243185</v>
      </c>
    </row>
    <row r="14" spans="1:8" ht="13.5">
      <c r="A14" s="60">
        <v>110000</v>
      </c>
      <c r="B14" s="91" t="s">
        <v>91</v>
      </c>
      <c r="C14" s="3">
        <v>514000</v>
      </c>
      <c r="D14" s="3">
        <v>101110</v>
      </c>
      <c r="F14" s="60" t="s">
        <v>544</v>
      </c>
      <c r="G14" s="62">
        <v>-939524</v>
      </c>
      <c r="H14" s="62">
        <v>-1056484</v>
      </c>
    </row>
    <row r="15" spans="1:8" s="135" customFormat="1" ht="13.5">
      <c r="A15" s="66"/>
      <c r="B15" s="134"/>
      <c r="F15" s="59" t="s">
        <v>226</v>
      </c>
      <c r="G15" s="73">
        <f>SUM(G13:G14)</f>
        <v>43786180</v>
      </c>
      <c r="H15" s="73">
        <v>45186701</v>
      </c>
    </row>
    <row r="16" spans="1:8" s="94" customFormat="1" ht="13.5">
      <c r="A16" s="92">
        <v>110000</v>
      </c>
      <c r="B16" s="93" t="s">
        <v>91</v>
      </c>
      <c r="C16" s="94">
        <v>516000</v>
      </c>
      <c r="D16" s="94">
        <v>102000</v>
      </c>
      <c r="F16" s="92" t="s">
        <v>815</v>
      </c>
      <c r="G16" s="95">
        <v>3939965</v>
      </c>
      <c r="H16" s="95">
        <v>3920704</v>
      </c>
    </row>
    <row r="17" spans="1:8" ht="13.5">
      <c r="A17" s="60">
        <v>110000</v>
      </c>
      <c r="B17" s="91" t="s">
        <v>91</v>
      </c>
      <c r="C17" s="3">
        <v>516000</v>
      </c>
      <c r="D17" s="3">
        <v>102000</v>
      </c>
      <c r="F17" s="60" t="s">
        <v>816</v>
      </c>
      <c r="G17" s="62">
        <v>-591910</v>
      </c>
      <c r="H17" s="62">
        <v>-600357</v>
      </c>
    </row>
    <row r="18" spans="1:8" s="94" customFormat="1" ht="13.5">
      <c r="A18" s="92">
        <v>110000</v>
      </c>
      <c r="B18" s="93" t="s">
        <v>307</v>
      </c>
      <c r="C18" s="94">
        <v>516310</v>
      </c>
      <c r="D18" s="94">
        <v>102000</v>
      </c>
      <c r="F18" s="92" t="s">
        <v>822</v>
      </c>
      <c r="G18" s="95">
        <v>63750</v>
      </c>
      <c r="H18" s="95">
        <v>66725.66500000001</v>
      </c>
    </row>
    <row r="19" spans="1:8" s="94" customFormat="1" ht="13.5">
      <c r="A19" s="92">
        <v>110000</v>
      </c>
      <c r="B19" s="93" t="s">
        <v>91</v>
      </c>
      <c r="C19" s="94">
        <v>513000</v>
      </c>
      <c r="D19" s="94">
        <v>101210</v>
      </c>
      <c r="F19" s="92" t="s">
        <v>545</v>
      </c>
      <c r="G19" s="95">
        <v>-465609</v>
      </c>
      <c r="H19" s="95">
        <v>-465609</v>
      </c>
    </row>
    <row r="20" spans="1:8" ht="13.5">
      <c r="A20" s="105">
        <v>110000</v>
      </c>
      <c r="B20" s="93" t="s">
        <v>91</v>
      </c>
      <c r="C20" s="105">
        <v>515670</v>
      </c>
      <c r="D20" s="3">
        <v>102000</v>
      </c>
      <c r="F20" s="63" t="s">
        <v>959</v>
      </c>
      <c r="G20" s="95">
        <v>1999568</v>
      </c>
      <c r="H20" s="95">
        <v>2031540</v>
      </c>
    </row>
    <row r="21" spans="1:8" s="94" customFormat="1" ht="13.5">
      <c r="A21" s="129">
        <v>110000</v>
      </c>
      <c r="B21" s="93" t="s">
        <v>91</v>
      </c>
      <c r="C21" s="129">
        <v>515680</v>
      </c>
      <c r="D21" s="94">
        <v>102000</v>
      </c>
      <c r="F21" s="130" t="s">
        <v>468</v>
      </c>
      <c r="G21" s="95">
        <v>1100000</v>
      </c>
      <c r="H21" s="95">
        <v>1400000</v>
      </c>
    </row>
    <row r="22" spans="1:8" s="94" customFormat="1" ht="13.5">
      <c r="A22" s="129">
        <v>110000</v>
      </c>
      <c r="B22" s="93" t="s">
        <v>91</v>
      </c>
      <c r="C22" s="129">
        <v>516250</v>
      </c>
      <c r="D22" s="94">
        <v>102000</v>
      </c>
      <c r="F22" s="130" t="s">
        <v>528</v>
      </c>
      <c r="G22" s="95">
        <v>579578</v>
      </c>
      <c r="H22" s="95">
        <v>588106</v>
      </c>
    </row>
    <row r="23" spans="1:8" s="94" customFormat="1" ht="13.5">
      <c r="A23" s="129">
        <v>110000</v>
      </c>
      <c r="B23" s="93" t="s">
        <v>65</v>
      </c>
      <c r="C23" s="129">
        <v>516750</v>
      </c>
      <c r="D23" s="94">
        <v>102000</v>
      </c>
      <c r="F23" s="130" t="s">
        <v>339</v>
      </c>
      <c r="G23" s="95">
        <v>24050</v>
      </c>
      <c r="H23" s="95">
        <v>24050</v>
      </c>
    </row>
    <row r="24" spans="1:8" s="94" customFormat="1" ht="13.5">
      <c r="A24" s="129">
        <v>110000</v>
      </c>
      <c r="B24" s="93" t="s">
        <v>91</v>
      </c>
      <c r="C24" s="129">
        <v>516650</v>
      </c>
      <c r="D24" s="94">
        <v>102000</v>
      </c>
      <c r="F24" s="130" t="s">
        <v>341</v>
      </c>
      <c r="G24" s="95">
        <v>12500</v>
      </c>
      <c r="H24" s="95">
        <v>0</v>
      </c>
    </row>
    <row r="25" spans="1:8" ht="13.5">
      <c r="A25" s="105">
        <v>110000</v>
      </c>
      <c r="B25" s="93" t="s">
        <v>91</v>
      </c>
      <c r="C25" s="105">
        <v>516100</v>
      </c>
      <c r="D25" s="3">
        <v>102000</v>
      </c>
      <c r="F25" s="63" t="s">
        <v>1174</v>
      </c>
      <c r="G25" s="95">
        <v>3700</v>
      </c>
      <c r="H25" s="95">
        <v>3700</v>
      </c>
    </row>
    <row r="26" spans="1:8" ht="13.5">
      <c r="A26" s="3">
        <v>110000</v>
      </c>
      <c r="B26" s="91" t="s">
        <v>91</v>
      </c>
      <c r="C26" s="3">
        <v>516200</v>
      </c>
      <c r="D26" s="3">
        <v>102000</v>
      </c>
      <c r="F26" s="60" t="s">
        <v>478</v>
      </c>
      <c r="G26" s="62">
        <v>80000</v>
      </c>
      <c r="H26" s="62">
        <v>70000</v>
      </c>
    </row>
    <row r="27" spans="1:8" ht="13.5">
      <c r="A27" s="60">
        <v>110000</v>
      </c>
      <c r="B27" s="91" t="s">
        <v>91</v>
      </c>
      <c r="C27" s="3">
        <v>516350</v>
      </c>
      <c r="D27" s="3">
        <v>102000</v>
      </c>
      <c r="F27" s="60" t="s">
        <v>827</v>
      </c>
      <c r="G27" s="62">
        <v>750000</v>
      </c>
      <c r="H27" s="62">
        <v>770000</v>
      </c>
    </row>
    <row r="28" spans="1:8" s="94" customFormat="1" ht="13.5">
      <c r="A28" s="92">
        <v>110000</v>
      </c>
      <c r="B28" s="93" t="s">
        <v>91</v>
      </c>
      <c r="C28" s="94">
        <v>515900</v>
      </c>
      <c r="D28" s="94">
        <v>102000</v>
      </c>
      <c r="F28" s="92" t="s">
        <v>290</v>
      </c>
      <c r="G28" s="95">
        <v>0</v>
      </c>
      <c r="H28" s="95">
        <v>232600</v>
      </c>
    </row>
    <row r="29" spans="1:8" ht="13.5">
      <c r="A29" s="60">
        <v>110000</v>
      </c>
      <c r="B29" s="91" t="s">
        <v>183</v>
      </c>
      <c r="C29" s="3">
        <v>516550</v>
      </c>
      <c r="D29" s="3">
        <v>102000</v>
      </c>
      <c r="F29" s="60" t="s">
        <v>786</v>
      </c>
      <c r="G29" s="62">
        <v>70000</v>
      </c>
      <c r="H29" s="62">
        <v>70000</v>
      </c>
    </row>
    <row r="30" spans="1:8" ht="13.5">
      <c r="A30" s="60">
        <v>110000</v>
      </c>
      <c r="B30" s="91" t="s">
        <v>619</v>
      </c>
      <c r="C30" s="3">
        <v>515700</v>
      </c>
      <c r="D30" s="3">
        <v>102000</v>
      </c>
      <c r="F30" s="60" t="s">
        <v>1043</v>
      </c>
      <c r="G30" s="62">
        <v>43968</v>
      </c>
      <c r="H30" s="62">
        <v>57546</v>
      </c>
    </row>
    <row r="31" spans="1:8" ht="13.5">
      <c r="A31" s="60">
        <v>110000</v>
      </c>
      <c r="B31" s="3">
        <v>610712</v>
      </c>
      <c r="C31" s="3">
        <v>515400</v>
      </c>
      <c r="D31" s="3">
        <v>102000</v>
      </c>
      <c r="F31" s="60" t="s">
        <v>820</v>
      </c>
      <c r="G31" s="62">
        <v>28000</v>
      </c>
      <c r="H31" s="62">
        <v>32062</v>
      </c>
    </row>
    <row r="32" spans="1:8" ht="13.5">
      <c r="A32" s="60">
        <v>110000</v>
      </c>
      <c r="B32" s="3">
        <v>630511</v>
      </c>
      <c r="C32" s="3">
        <v>516700</v>
      </c>
      <c r="D32" s="3">
        <v>102000</v>
      </c>
      <c r="F32" s="60" t="s">
        <v>531</v>
      </c>
      <c r="G32" s="62">
        <v>48595</v>
      </c>
      <c r="H32" s="62">
        <v>35000</v>
      </c>
    </row>
    <row r="33" spans="1:8" s="94" customFormat="1" ht="13.5">
      <c r="A33" s="92">
        <v>110000</v>
      </c>
      <c r="B33" s="94">
        <v>650610</v>
      </c>
      <c r="C33" s="94">
        <v>516800</v>
      </c>
      <c r="D33" s="94">
        <v>102000</v>
      </c>
      <c r="F33" s="92" t="s">
        <v>532</v>
      </c>
      <c r="G33" s="95">
        <v>57075</v>
      </c>
      <c r="H33" s="95">
        <v>116055</v>
      </c>
    </row>
    <row r="34" spans="1:8" s="94" customFormat="1" ht="13.5">
      <c r="A34" s="92">
        <v>110000</v>
      </c>
      <c r="B34" s="94">
        <v>230400</v>
      </c>
      <c r="C34" s="94">
        <v>516150</v>
      </c>
      <c r="D34" s="94">
        <v>102000</v>
      </c>
      <c r="F34" s="92" t="s">
        <v>157</v>
      </c>
      <c r="G34" s="95">
        <v>240000</v>
      </c>
      <c r="H34" s="95">
        <v>306305</v>
      </c>
    </row>
    <row r="35" spans="1:8" s="132" customFormat="1" ht="13.5">
      <c r="A35" s="131"/>
      <c r="F35" s="103" t="s">
        <v>225</v>
      </c>
      <c r="G35" s="133">
        <f>SUM(G16:G34)</f>
        <v>7983230</v>
      </c>
      <c r="H35" s="133">
        <v>8658427.665</v>
      </c>
    </row>
    <row r="36" spans="1:8" ht="13.5">
      <c r="A36" s="60"/>
      <c r="F36" s="59" t="s">
        <v>737</v>
      </c>
      <c r="G36" s="73">
        <f>G35+G15</f>
        <v>51769410</v>
      </c>
      <c r="H36" s="73">
        <v>53845128.665</v>
      </c>
    </row>
    <row r="37" spans="1:8" ht="13.5">
      <c r="A37" s="65" t="s">
        <v>87</v>
      </c>
      <c r="B37" s="65" t="s">
        <v>88</v>
      </c>
      <c r="C37" s="65" t="s">
        <v>89</v>
      </c>
      <c r="D37" s="65" t="s">
        <v>90</v>
      </c>
      <c r="F37" s="61" t="s">
        <v>824</v>
      </c>
      <c r="G37" s="71"/>
      <c r="H37" s="71"/>
    </row>
    <row r="38" spans="1:8" ht="13.5">
      <c r="A38" s="3">
        <v>110000</v>
      </c>
      <c r="B38" s="3">
        <v>660000</v>
      </c>
      <c r="C38" s="3">
        <v>510200</v>
      </c>
      <c r="D38" s="3">
        <v>101130</v>
      </c>
      <c r="F38" s="60" t="s">
        <v>812</v>
      </c>
      <c r="G38" s="62">
        <v>2038348</v>
      </c>
      <c r="H38" s="62">
        <v>2211755</v>
      </c>
    </row>
    <row r="39" spans="1:8" ht="13.5">
      <c r="A39" s="60">
        <v>110000</v>
      </c>
      <c r="B39" s="3">
        <v>660000</v>
      </c>
      <c r="C39" s="3">
        <v>510300</v>
      </c>
      <c r="D39" s="3">
        <v>101130</v>
      </c>
      <c r="F39" s="60" t="s">
        <v>813</v>
      </c>
      <c r="G39" s="62">
        <v>1854897</v>
      </c>
      <c r="H39" s="62">
        <v>2012697</v>
      </c>
    </row>
    <row r="40" spans="1:8" ht="13.5">
      <c r="A40" s="60">
        <v>110000</v>
      </c>
      <c r="B40" s="3">
        <v>660000</v>
      </c>
      <c r="C40" s="3">
        <v>510500</v>
      </c>
      <c r="D40" s="3">
        <v>101130</v>
      </c>
      <c r="F40" s="60" t="s">
        <v>814</v>
      </c>
      <c r="G40" s="62">
        <v>244684</v>
      </c>
      <c r="H40" s="62">
        <v>310763</v>
      </c>
    </row>
    <row r="41" spans="1:8" ht="13.5">
      <c r="A41" s="60">
        <v>110000</v>
      </c>
      <c r="B41" s="3">
        <v>660000</v>
      </c>
      <c r="C41" s="3">
        <v>516500</v>
      </c>
      <c r="D41" s="3">
        <v>102000</v>
      </c>
      <c r="F41" s="60" t="s">
        <v>818</v>
      </c>
      <c r="G41" s="62">
        <v>5583</v>
      </c>
      <c r="H41" s="62">
        <v>6019</v>
      </c>
    </row>
    <row r="42" spans="1:8" ht="13.5">
      <c r="A42" s="60">
        <v>110000</v>
      </c>
      <c r="B42" s="3">
        <v>660211</v>
      </c>
      <c r="C42" s="3">
        <v>515670</v>
      </c>
      <c r="D42" s="3">
        <v>102000</v>
      </c>
      <c r="F42" s="60" t="s">
        <v>558</v>
      </c>
      <c r="G42" s="62">
        <v>47093</v>
      </c>
      <c r="H42" s="62">
        <v>49825</v>
      </c>
    </row>
    <row r="43" spans="1:8" ht="13.5">
      <c r="A43" s="60">
        <v>110000</v>
      </c>
      <c r="B43" s="3">
        <v>660000</v>
      </c>
      <c r="C43" s="3">
        <v>515650</v>
      </c>
      <c r="D43" s="3">
        <v>102000</v>
      </c>
      <c r="F43" s="60" t="s">
        <v>431</v>
      </c>
      <c r="G43" s="62">
        <v>422874</v>
      </c>
      <c r="H43" s="62">
        <v>447498</v>
      </c>
    </row>
    <row r="44" spans="1:8" ht="13.5">
      <c r="A44" s="60">
        <v>110000</v>
      </c>
      <c r="B44" s="3">
        <v>660000</v>
      </c>
      <c r="C44" s="3">
        <v>516100</v>
      </c>
      <c r="D44" s="3">
        <v>102000</v>
      </c>
      <c r="F44" s="60" t="s">
        <v>819</v>
      </c>
      <c r="G44" s="62">
        <v>5368</v>
      </c>
      <c r="H44" s="62">
        <v>5566</v>
      </c>
    </row>
    <row r="45" spans="1:8" ht="13.5">
      <c r="A45" s="60">
        <v>110000</v>
      </c>
      <c r="B45" s="3">
        <v>660210</v>
      </c>
      <c r="C45" s="3">
        <v>516600</v>
      </c>
      <c r="D45" s="3">
        <v>102000</v>
      </c>
      <c r="F45" s="60" t="s">
        <v>1062</v>
      </c>
      <c r="G45" s="62">
        <v>102880</v>
      </c>
      <c r="H45" s="62">
        <v>111731</v>
      </c>
    </row>
    <row r="46" spans="1:8" ht="13.5">
      <c r="A46" s="60">
        <v>110000</v>
      </c>
      <c r="B46" s="3">
        <v>660000</v>
      </c>
      <c r="C46" s="3">
        <v>515800</v>
      </c>
      <c r="D46" s="3">
        <v>102000</v>
      </c>
      <c r="F46" s="60" t="s">
        <v>826</v>
      </c>
      <c r="G46" s="62">
        <v>160</v>
      </c>
      <c r="H46" s="62">
        <v>150</v>
      </c>
    </row>
    <row r="47" spans="1:8" ht="13.5">
      <c r="A47" s="60"/>
      <c r="F47" s="59" t="s">
        <v>738</v>
      </c>
      <c r="G47" s="73">
        <f>SUM(G38:G46)</f>
        <v>4721887</v>
      </c>
      <c r="H47" s="73">
        <v>5156004</v>
      </c>
    </row>
    <row r="48" spans="1:8" ht="13.5">
      <c r="A48" s="60"/>
      <c r="F48" s="59" t="s">
        <v>828</v>
      </c>
      <c r="G48" s="73">
        <f>+G36+G47</f>
        <v>56491297</v>
      </c>
      <c r="H48" s="73">
        <v>59001132.665</v>
      </c>
    </row>
    <row r="49" spans="1:8" ht="13.5">
      <c r="A49" s="60"/>
      <c r="G49" s="62"/>
      <c r="H49" s="62"/>
    </row>
    <row r="50" spans="1:8" ht="13.5">
      <c r="A50" s="60"/>
      <c r="G50" s="62"/>
      <c r="H50" s="62"/>
    </row>
    <row r="51" spans="1:8" ht="13.5">
      <c r="A51" s="60"/>
      <c r="F51" s="61" t="s">
        <v>829</v>
      </c>
      <c r="G51" s="71"/>
      <c r="H51" s="71"/>
    </row>
    <row r="52" spans="1:8" ht="13.5">
      <c r="A52" s="60">
        <v>110000</v>
      </c>
      <c r="B52" s="91" t="s">
        <v>91</v>
      </c>
      <c r="C52" s="3">
        <v>521100</v>
      </c>
      <c r="D52" s="3">
        <v>110000</v>
      </c>
      <c r="F52" s="60" t="s">
        <v>830</v>
      </c>
      <c r="G52" s="62">
        <v>52499048</v>
      </c>
      <c r="H52" s="62">
        <v>56406768</v>
      </c>
    </row>
    <row r="53" spans="1:8" ht="13.5">
      <c r="A53" s="60">
        <v>110000</v>
      </c>
      <c r="B53" s="91" t="s">
        <v>91</v>
      </c>
      <c r="C53" s="3">
        <v>521100</v>
      </c>
      <c r="D53" s="3">
        <v>110000</v>
      </c>
      <c r="F53" s="60" t="s">
        <v>636</v>
      </c>
      <c r="G53" s="62">
        <v>2810232</v>
      </c>
      <c r="H53" s="62">
        <v>76928</v>
      </c>
    </row>
    <row r="54" spans="1:8" ht="13.5">
      <c r="A54" s="60">
        <v>110000</v>
      </c>
      <c r="B54" s="91" t="s">
        <v>91</v>
      </c>
      <c r="C54" s="3">
        <v>521300</v>
      </c>
      <c r="D54" s="3">
        <v>110000</v>
      </c>
      <c r="F54" s="60" t="s">
        <v>833</v>
      </c>
      <c r="G54" s="62">
        <v>4898270</v>
      </c>
      <c r="H54" s="62">
        <v>4961595</v>
      </c>
    </row>
    <row r="55" spans="1:8" ht="13.5">
      <c r="A55" s="60"/>
      <c r="F55" s="59" t="s">
        <v>741</v>
      </c>
      <c r="G55" s="73">
        <f>SUM(G52:G54)</f>
        <v>60207550</v>
      </c>
      <c r="H55" s="73">
        <v>61445291</v>
      </c>
    </row>
    <row r="56" spans="1:8" ht="13.5">
      <c r="A56" s="60">
        <v>110000</v>
      </c>
      <c r="B56" s="3">
        <v>660000</v>
      </c>
      <c r="C56" s="3">
        <v>521100</v>
      </c>
      <c r="D56" s="3">
        <v>110000</v>
      </c>
      <c r="F56" s="60" t="s">
        <v>821</v>
      </c>
      <c r="G56" s="62">
        <v>3392624</v>
      </c>
      <c r="H56" s="62">
        <v>3645151</v>
      </c>
    </row>
    <row r="57" spans="1:10" ht="13.5">
      <c r="A57" s="60">
        <v>110000</v>
      </c>
      <c r="B57" s="3">
        <v>660000</v>
      </c>
      <c r="C57" s="3">
        <v>521100</v>
      </c>
      <c r="D57" s="3">
        <v>110000</v>
      </c>
      <c r="F57" s="60" t="s">
        <v>535</v>
      </c>
      <c r="G57" s="62">
        <v>181497</v>
      </c>
      <c r="H57" s="62">
        <v>4971</v>
      </c>
      <c r="J57" s="136"/>
    </row>
    <row r="58" spans="1:8" ht="13.5">
      <c r="A58" s="60">
        <v>110000</v>
      </c>
      <c r="B58" s="91" t="s">
        <v>291</v>
      </c>
      <c r="C58" s="3">
        <v>521300</v>
      </c>
      <c r="D58" s="3">
        <v>110000</v>
      </c>
      <c r="F58" s="60" t="s">
        <v>1075</v>
      </c>
      <c r="G58" s="62">
        <v>316539</v>
      </c>
      <c r="H58" s="62">
        <v>320631</v>
      </c>
    </row>
    <row r="59" spans="1:8" ht="13.5">
      <c r="A59" s="60">
        <v>110000</v>
      </c>
      <c r="B59" s="91" t="s">
        <v>291</v>
      </c>
      <c r="C59" s="3">
        <v>521400</v>
      </c>
      <c r="D59" s="3">
        <v>110000</v>
      </c>
      <c r="F59" s="60" t="s">
        <v>1004</v>
      </c>
      <c r="G59" s="62">
        <v>450000</v>
      </c>
      <c r="H59" s="62">
        <v>500000</v>
      </c>
    </row>
    <row r="60" spans="1:8" ht="13.5">
      <c r="A60" s="60"/>
      <c r="F60" s="59" t="s">
        <v>742</v>
      </c>
      <c r="G60" s="73">
        <f>SUM(G56:G59)</f>
        <v>4340660</v>
      </c>
      <c r="H60" s="73">
        <v>4470753</v>
      </c>
    </row>
    <row r="61" spans="1:8" ht="13.5">
      <c r="A61" s="60"/>
      <c r="F61" s="59" t="s">
        <v>836</v>
      </c>
      <c r="G61" s="73">
        <f>+G55+G60</f>
        <v>64548210</v>
      </c>
      <c r="H61" s="73">
        <v>65916044</v>
      </c>
    </row>
    <row r="62" spans="1:8" ht="13.5">
      <c r="A62" s="60"/>
      <c r="F62" s="60"/>
      <c r="G62" s="62"/>
      <c r="H62" s="62"/>
    </row>
    <row r="63" spans="1:8" ht="13.5">
      <c r="A63" s="60"/>
      <c r="G63" s="62"/>
      <c r="H63" s="62"/>
    </row>
    <row r="64" spans="1:8" ht="13.5">
      <c r="A64" s="60"/>
      <c r="F64" s="61" t="s">
        <v>474</v>
      </c>
      <c r="G64" s="62"/>
      <c r="H64" s="62"/>
    </row>
    <row r="65" spans="1:8" s="94" customFormat="1" ht="13.5">
      <c r="A65" s="94">
        <v>110000</v>
      </c>
      <c r="B65" s="96" t="s">
        <v>91</v>
      </c>
      <c r="C65" s="94">
        <v>530300</v>
      </c>
      <c r="D65" s="94">
        <v>120000</v>
      </c>
      <c r="F65" s="92" t="s">
        <v>838</v>
      </c>
      <c r="G65" s="95">
        <v>972252</v>
      </c>
      <c r="H65" s="95">
        <v>992252</v>
      </c>
    </row>
    <row r="66" spans="1:8" s="94" customFormat="1" ht="13.5">
      <c r="A66" s="94">
        <v>110000</v>
      </c>
      <c r="B66" s="94">
        <v>320500</v>
      </c>
      <c r="C66" s="94">
        <v>531100</v>
      </c>
      <c r="D66" s="94">
        <v>120000</v>
      </c>
      <c r="F66" s="92" t="s">
        <v>860</v>
      </c>
      <c r="G66" s="95">
        <v>99988</v>
      </c>
      <c r="H66" s="95">
        <v>101309.075</v>
      </c>
    </row>
    <row r="67" spans="1:8" s="94" customFormat="1" ht="13.5">
      <c r="A67" s="94">
        <v>110000</v>
      </c>
      <c r="B67" s="94">
        <v>510200</v>
      </c>
      <c r="C67" s="94">
        <v>532200</v>
      </c>
      <c r="D67" s="94">
        <v>120000</v>
      </c>
      <c r="F67" s="92" t="s">
        <v>373</v>
      </c>
      <c r="G67" s="95">
        <v>0</v>
      </c>
      <c r="H67" s="95">
        <v>48228.78</v>
      </c>
    </row>
    <row r="68" spans="6:8" ht="13.5">
      <c r="F68" s="59" t="s">
        <v>475</v>
      </c>
      <c r="G68" s="73">
        <f>SUM(G65:G67)</f>
        <v>1072240</v>
      </c>
      <c r="H68" s="73">
        <v>1141789.855</v>
      </c>
    </row>
    <row r="69" spans="1:8" ht="13.5">
      <c r="A69" s="60"/>
      <c r="G69" s="62"/>
      <c r="H69" s="62"/>
    </row>
    <row r="70" spans="1:8" ht="13.5">
      <c r="A70" s="60"/>
      <c r="F70" s="61" t="s">
        <v>476</v>
      </c>
      <c r="G70" s="62"/>
      <c r="H70" s="62"/>
    </row>
    <row r="71" spans="1:8" s="94" customFormat="1" ht="13.5">
      <c r="A71" s="94">
        <v>110000</v>
      </c>
      <c r="B71" s="93" t="s">
        <v>91</v>
      </c>
      <c r="C71" s="94">
        <v>570000</v>
      </c>
      <c r="D71" s="94">
        <v>130000</v>
      </c>
      <c r="F71" s="92" t="s">
        <v>856</v>
      </c>
      <c r="G71" s="95">
        <v>750000</v>
      </c>
      <c r="H71" s="95">
        <v>0</v>
      </c>
    </row>
    <row r="72" spans="6:8" ht="13.5">
      <c r="F72" s="59" t="s">
        <v>477</v>
      </c>
      <c r="G72" s="73">
        <f>SUM(G71)</f>
        <v>750000</v>
      </c>
      <c r="H72" s="73">
        <v>0</v>
      </c>
    </row>
    <row r="73" spans="1:8" ht="13.5">
      <c r="A73" s="60"/>
      <c r="G73" s="62"/>
      <c r="H73" s="62"/>
    </row>
    <row r="74" spans="1:8" ht="13.5">
      <c r="A74" s="65" t="s">
        <v>87</v>
      </c>
      <c r="B74" s="65" t="s">
        <v>88</v>
      </c>
      <c r="C74" s="65" t="s">
        <v>89</v>
      </c>
      <c r="D74" s="65" t="s">
        <v>90</v>
      </c>
      <c r="F74" s="61" t="s">
        <v>837</v>
      </c>
      <c r="G74" s="71"/>
      <c r="H74" s="71"/>
    </row>
    <row r="75" spans="1:8" s="94" customFormat="1" ht="13.5">
      <c r="A75" s="94">
        <v>110000</v>
      </c>
      <c r="B75" s="94">
        <v>610310</v>
      </c>
      <c r="C75" s="94">
        <v>540100</v>
      </c>
      <c r="D75" s="94">
        <v>140000</v>
      </c>
      <c r="F75" s="92" t="s">
        <v>841</v>
      </c>
      <c r="G75" s="95">
        <v>236739</v>
      </c>
      <c r="H75" s="95">
        <v>236739.043425</v>
      </c>
    </row>
    <row r="76" spans="1:8" s="94" customFormat="1" ht="13.5">
      <c r="A76" s="94">
        <v>110000</v>
      </c>
      <c r="B76" s="94">
        <v>610612</v>
      </c>
      <c r="C76" s="94">
        <v>540100</v>
      </c>
      <c r="D76" s="94">
        <v>140000</v>
      </c>
      <c r="F76" s="92" t="s">
        <v>842</v>
      </c>
      <c r="G76" s="95">
        <v>217338</v>
      </c>
      <c r="H76" s="95">
        <v>218162.101075</v>
      </c>
    </row>
    <row r="77" spans="1:8" s="94" customFormat="1" ht="13.5">
      <c r="A77" s="94">
        <v>110000</v>
      </c>
      <c r="B77" s="94">
        <v>610714</v>
      </c>
      <c r="C77" s="94">
        <v>540300</v>
      </c>
      <c r="D77" s="94">
        <v>140000</v>
      </c>
      <c r="F77" s="92" t="s">
        <v>844</v>
      </c>
      <c r="G77" s="95">
        <v>14000</v>
      </c>
      <c r="H77" s="95">
        <v>34000</v>
      </c>
    </row>
    <row r="78" spans="1:8" ht="13.5">
      <c r="A78" s="3">
        <v>110000</v>
      </c>
      <c r="B78" s="3">
        <v>620910</v>
      </c>
      <c r="C78" s="3">
        <v>510100</v>
      </c>
      <c r="D78" s="3">
        <v>101120</v>
      </c>
      <c r="F78" s="60" t="s">
        <v>1148</v>
      </c>
      <c r="G78" s="62">
        <v>300440</v>
      </c>
      <c r="H78" s="62">
        <v>300439</v>
      </c>
    </row>
    <row r="79" spans="1:8" s="94" customFormat="1" ht="13.5">
      <c r="A79" s="94">
        <v>110000</v>
      </c>
      <c r="B79" s="94">
        <v>630412</v>
      </c>
      <c r="C79" s="94">
        <v>540100</v>
      </c>
      <c r="D79" s="94">
        <v>140000</v>
      </c>
      <c r="F79" s="92" t="s">
        <v>839</v>
      </c>
      <c r="G79" s="95">
        <v>79285</v>
      </c>
      <c r="H79" s="95">
        <v>79462.4025</v>
      </c>
    </row>
    <row r="80" spans="1:8" s="94" customFormat="1" ht="13.5">
      <c r="A80" s="94">
        <v>110000</v>
      </c>
      <c r="B80" s="94">
        <v>640212</v>
      </c>
      <c r="C80" s="94">
        <v>540100</v>
      </c>
      <c r="D80" s="94">
        <v>140000</v>
      </c>
      <c r="F80" s="92" t="s">
        <v>840</v>
      </c>
      <c r="G80" s="95">
        <v>42795</v>
      </c>
      <c r="H80" s="95">
        <v>37010.827125</v>
      </c>
    </row>
    <row r="81" spans="1:8" s="94" customFormat="1" ht="13.5">
      <c r="A81" s="94">
        <v>110000</v>
      </c>
      <c r="B81" s="94">
        <v>670612</v>
      </c>
      <c r="C81" s="94">
        <v>540100</v>
      </c>
      <c r="D81" s="94">
        <v>140000</v>
      </c>
      <c r="F81" s="92" t="s">
        <v>546</v>
      </c>
      <c r="G81" s="95">
        <v>8102</v>
      </c>
      <c r="H81" s="95">
        <v>8184.035</v>
      </c>
    </row>
    <row r="82" spans="1:8" s="94" customFormat="1" ht="13.5">
      <c r="A82" s="94">
        <v>110000</v>
      </c>
      <c r="B82" s="94">
        <v>770510</v>
      </c>
      <c r="C82" s="94">
        <v>510000</v>
      </c>
      <c r="D82" s="94">
        <v>101120</v>
      </c>
      <c r="F82" s="92" t="s">
        <v>843</v>
      </c>
      <c r="G82" s="95">
        <v>50217</v>
      </c>
      <c r="H82" s="95">
        <v>0</v>
      </c>
    </row>
    <row r="83" spans="6:8" ht="13.5">
      <c r="F83" s="59" t="s">
        <v>847</v>
      </c>
      <c r="G83" s="73">
        <f>SUM(G75:G82)</f>
        <v>948916</v>
      </c>
      <c r="H83" s="73">
        <v>913997.409125</v>
      </c>
    </row>
    <row r="84" spans="6:8" ht="13.5">
      <c r="F84" s="59"/>
      <c r="G84" s="73"/>
      <c r="H84" s="73"/>
    </row>
    <row r="85" spans="6:8" ht="13.5">
      <c r="F85" s="74" t="s">
        <v>848</v>
      </c>
      <c r="G85" s="62"/>
      <c r="H85" s="62"/>
    </row>
    <row r="86" spans="1:8" s="94" customFormat="1" ht="13.5">
      <c r="A86" s="92">
        <v>110000</v>
      </c>
      <c r="B86" s="93" t="s">
        <v>91</v>
      </c>
      <c r="C86" s="94">
        <v>560800</v>
      </c>
      <c r="D86" s="94">
        <v>150000</v>
      </c>
      <c r="F86" s="92" t="s">
        <v>823</v>
      </c>
      <c r="G86" s="95">
        <v>70000</v>
      </c>
      <c r="H86" s="95">
        <v>70000</v>
      </c>
    </row>
    <row r="87" spans="1:8" s="94" customFormat="1" ht="13.5">
      <c r="A87" s="94">
        <v>110000</v>
      </c>
      <c r="B87" s="93" t="s">
        <v>91</v>
      </c>
      <c r="C87" s="94">
        <v>562500</v>
      </c>
      <c r="D87" s="94">
        <v>150000</v>
      </c>
      <c r="F87" s="92" t="s">
        <v>845</v>
      </c>
      <c r="G87" s="95">
        <v>22000</v>
      </c>
      <c r="H87" s="95">
        <v>22000</v>
      </c>
    </row>
    <row r="88" spans="1:8" s="94" customFormat="1" ht="13.5">
      <c r="A88" s="94">
        <v>110000</v>
      </c>
      <c r="B88" s="93" t="s">
        <v>91</v>
      </c>
      <c r="C88" s="94">
        <v>560700</v>
      </c>
      <c r="D88" s="94">
        <v>150000</v>
      </c>
      <c r="F88" s="92" t="s">
        <v>857</v>
      </c>
      <c r="G88" s="95">
        <v>3000</v>
      </c>
      <c r="H88" s="95">
        <v>3100</v>
      </c>
    </row>
    <row r="89" spans="1:8" s="94" customFormat="1" ht="13.5">
      <c r="A89" s="94">
        <v>110000</v>
      </c>
      <c r="B89" s="93" t="s">
        <v>91</v>
      </c>
      <c r="C89" s="94">
        <v>560200</v>
      </c>
      <c r="D89" s="94">
        <v>150000</v>
      </c>
      <c r="F89" s="92" t="s">
        <v>858</v>
      </c>
      <c r="G89" s="95">
        <v>48000</v>
      </c>
      <c r="H89" s="95">
        <v>48000</v>
      </c>
    </row>
    <row r="90" spans="1:8" s="94" customFormat="1" ht="13.5">
      <c r="A90" s="94">
        <v>110000</v>
      </c>
      <c r="B90" s="93" t="s">
        <v>91</v>
      </c>
      <c r="C90" s="94">
        <v>562200</v>
      </c>
      <c r="D90" s="94">
        <v>150000</v>
      </c>
      <c r="F90" s="92" t="s">
        <v>859</v>
      </c>
      <c r="G90" s="95">
        <v>35000</v>
      </c>
      <c r="H90" s="95">
        <v>35000</v>
      </c>
    </row>
    <row r="91" spans="1:8" s="94" customFormat="1" ht="13.5">
      <c r="A91" s="94">
        <v>110000</v>
      </c>
      <c r="B91" s="94">
        <v>230400</v>
      </c>
      <c r="C91" s="94">
        <v>560400</v>
      </c>
      <c r="D91" s="94">
        <v>150000</v>
      </c>
      <c r="F91" s="92" t="s">
        <v>846</v>
      </c>
      <c r="G91" s="95">
        <v>8000</v>
      </c>
      <c r="H91" s="95">
        <v>8100</v>
      </c>
    </row>
    <row r="92" spans="1:8" ht="13.5">
      <c r="A92" s="3">
        <v>110000</v>
      </c>
      <c r="B92" s="3">
        <v>320500</v>
      </c>
      <c r="C92" s="3">
        <v>562330</v>
      </c>
      <c r="D92" s="3">
        <v>150000</v>
      </c>
      <c r="F92" s="60" t="s">
        <v>849</v>
      </c>
      <c r="G92" s="62">
        <v>100000</v>
      </c>
      <c r="H92" s="62">
        <v>90000</v>
      </c>
    </row>
    <row r="93" spans="1:8" ht="13.5">
      <c r="A93" s="3">
        <v>110000</v>
      </c>
      <c r="B93" s="3">
        <v>320500</v>
      </c>
      <c r="C93" s="3">
        <v>562310</v>
      </c>
      <c r="D93" s="3">
        <v>150000</v>
      </c>
      <c r="F93" s="60" t="s">
        <v>852</v>
      </c>
      <c r="G93" s="62">
        <v>100000</v>
      </c>
      <c r="H93" s="62">
        <v>100000</v>
      </c>
    </row>
    <row r="94" spans="1:8" ht="13.5">
      <c r="A94" s="3">
        <v>110000</v>
      </c>
      <c r="B94" s="3">
        <v>320500</v>
      </c>
      <c r="C94" s="3">
        <v>562350</v>
      </c>
      <c r="D94" s="3">
        <v>150000</v>
      </c>
      <c r="F94" s="60" t="s">
        <v>853</v>
      </c>
      <c r="G94" s="62">
        <v>75000</v>
      </c>
      <c r="H94" s="62">
        <v>70000</v>
      </c>
    </row>
    <row r="95" spans="1:8" ht="13.5">
      <c r="A95" s="3">
        <v>110000</v>
      </c>
      <c r="B95" s="3">
        <v>320500</v>
      </c>
      <c r="C95" s="3">
        <v>562360</v>
      </c>
      <c r="D95" s="3">
        <v>150000</v>
      </c>
      <c r="F95" s="60" t="s">
        <v>855</v>
      </c>
      <c r="G95" s="62">
        <v>130000</v>
      </c>
      <c r="H95" s="62">
        <v>90000</v>
      </c>
    </row>
    <row r="96" spans="6:8" ht="13.5">
      <c r="F96" s="59" t="s">
        <v>739</v>
      </c>
      <c r="G96" s="73">
        <f>SUM(G86:G95)</f>
        <v>591000</v>
      </c>
      <c r="H96" s="73">
        <v>536200</v>
      </c>
    </row>
    <row r="97" spans="1:8" s="94" customFormat="1" ht="13.5">
      <c r="A97" s="92">
        <v>110000</v>
      </c>
      <c r="B97" s="94">
        <v>660000</v>
      </c>
      <c r="C97" s="94">
        <v>560800</v>
      </c>
      <c r="D97" s="94">
        <v>150000</v>
      </c>
      <c r="F97" s="92" t="s">
        <v>825</v>
      </c>
      <c r="G97" s="95">
        <v>1707</v>
      </c>
      <c r="H97" s="95">
        <v>1900</v>
      </c>
    </row>
    <row r="98" spans="1:8" ht="13.5">
      <c r="A98" s="3">
        <v>110000</v>
      </c>
      <c r="B98" s="3">
        <v>660000</v>
      </c>
      <c r="C98" s="3">
        <v>562340</v>
      </c>
      <c r="D98" s="3">
        <v>150000</v>
      </c>
      <c r="F98" s="60" t="s">
        <v>854</v>
      </c>
      <c r="G98" s="62">
        <v>10981</v>
      </c>
      <c r="H98" s="62">
        <v>11667</v>
      </c>
    </row>
    <row r="99" spans="6:8" ht="13.5">
      <c r="F99" s="59" t="s">
        <v>740</v>
      </c>
      <c r="G99" s="73">
        <f>SUM(G97:G98)</f>
        <v>12688</v>
      </c>
      <c r="H99" s="73">
        <v>13567</v>
      </c>
    </row>
    <row r="100" spans="6:8" ht="13.5">
      <c r="F100" s="59" t="s">
        <v>861</v>
      </c>
      <c r="G100" s="73">
        <f>+G96+G99+1</f>
        <v>603689</v>
      </c>
      <c r="H100" s="73">
        <v>549768</v>
      </c>
    </row>
    <row r="101" spans="7:8" ht="13.5">
      <c r="G101" s="62"/>
      <c r="H101" s="62"/>
    </row>
    <row r="102" spans="6:8" ht="13.5">
      <c r="F102" s="59" t="s">
        <v>263</v>
      </c>
      <c r="G102" s="73">
        <f>G48+G61+G83+G100+G72+G68</f>
        <v>124414352</v>
      </c>
      <c r="H102" s="73">
        <v>127522731.929125</v>
      </c>
    </row>
    <row r="106" spans="7:8" ht="13.5">
      <c r="G106" s="95"/>
      <c r="H106" s="95"/>
    </row>
  </sheetData>
  <printOptions/>
  <pageMargins left="0.75" right="0.75" top="1" bottom="1" header="0.5" footer="0.5"/>
  <pageSetup firstPageNumber="3" useFirstPageNumber="1" horizontalDpi="600" verticalDpi="600" orientation="landscape" scale="80"/>
  <headerFooter alignWithMargins="0">
    <oddFooter>&amp;CPage S-&amp;P</oddFooter>
  </headerFooter>
  <rowBreaks count="2" manualBreakCount="2">
    <brk id="36" max="7" man="1"/>
    <brk id="6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zoomScaleSheetLayoutView="75" workbookViewId="0" topLeftCell="A1">
      <selection activeCell="A1" sqref="A1"/>
    </sheetView>
  </sheetViews>
  <sheetFormatPr defaultColWidth="10.75390625" defaultRowHeight="12.75"/>
  <cols>
    <col min="1" max="4" width="10.75390625" style="60" customWidth="1"/>
    <col min="5" max="5" width="3.75390625" style="60" customWidth="1"/>
    <col min="6" max="6" width="64.75390625" style="3" customWidth="1"/>
    <col min="7" max="8" width="14.75390625" style="3" customWidth="1"/>
    <col min="9" max="9" width="12.00390625" style="3" bestFit="1" customWidth="1"/>
    <col min="10" max="16384" width="10.75390625" style="3" customWidth="1"/>
  </cols>
  <sheetData>
    <row r="1" spans="1:8" ht="13.5">
      <c r="A1" s="66" t="s">
        <v>804</v>
      </c>
      <c r="F1" s="60"/>
      <c r="G1" s="67" t="s">
        <v>661</v>
      </c>
      <c r="H1" s="67" t="s">
        <v>1042</v>
      </c>
    </row>
    <row r="2" spans="1:8" ht="15" thickBot="1">
      <c r="A2" s="68" t="s">
        <v>862</v>
      </c>
      <c r="B2" s="70"/>
      <c r="C2" s="70"/>
      <c r="D2" s="70"/>
      <c r="E2" s="70"/>
      <c r="F2" s="70"/>
      <c r="G2" s="70" t="s">
        <v>805</v>
      </c>
      <c r="H2" s="70" t="s">
        <v>805</v>
      </c>
    </row>
    <row r="3" spans="1:8" ht="13.5">
      <c r="A3" s="65" t="s">
        <v>87</v>
      </c>
      <c r="B3" s="107" t="s">
        <v>88</v>
      </c>
      <c r="C3" s="65" t="s">
        <v>89</v>
      </c>
      <c r="D3" s="65" t="s">
        <v>90</v>
      </c>
      <c r="E3" s="81"/>
      <c r="F3" s="74" t="s">
        <v>863</v>
      </c>
      <c r="G3" s="71"/>
      <c r="H3" s="71"/>
    </row>
    <row r="4" spans="1:8" s="94" customFormat="1" ht="13.5">
      <c r="A4" s="92">
        <v>190000</v>
      </c>
      <c r="B4" s="92">
        <v>160000</v>
      </c>
      <c r="C4" s="92">
        <v>550451</v>
      </c>
      <c r="D4" s="92">
        <v>200000</v>
      </c>
      <c r="E4" s="92"/>
      <c r="F4" s="92" t="s">
        <v>866</v>
      </c>
      <c r="G4" s="95">
        <v>66000</v>
      </c>
      <c r="H4" s="95">
        <v>66000</v>
      </c>
    </row>
    <row r="5" spans="1:8" s="94" customFormat="1" ht="13.5">
      <c r="A5" s="92">
        <v>190000</v>
      </c>
      <c r="B5" s="92">
        <v>160000</v>
      </c>
      <c r="C5" s="92">
        <v>811000</v>
      </c>
      <c r="D5" s="92">
        <v>900000</v>
      </c>
      <c r="E5" s="92"/>
      <c r="F5" s="60" t="s">
        <v>917</v>
      </c>
      <c r="G5" s="95">
        <v>671589</v>
      </c>
      <c r="H5" s="95">
        <v>662105</v>
      </c>
    </row>
    <row r="6" spans="1:9" s="94" customFormat="1" ht="13.5">
      <c r="A6" s="92">
        <v>190000</v>
      </c>
      <c r="B6" s="92">
        <v>160000</v>
      </c>
      <c r="C6" s="92">
        <v>550610</v>
      </c>
      <c r="D6" s="92">
        <v>200000</v>
      </c>
      <c r="E6" s="92"/>
      <c r="F6" s="92" t="s">
        <v>564</v>
      </c>
      <c r="G6" s="95">
        <v>3321265</v>
      </c>
      <c r="H6" s="95">
        <v>3413928</v>
      </c>
      <c r="I6" s="95"/>
    </row>
    <row r="7" spans="1:8" ht="13.5">
      <c r="A7" s="60">
        <v>190000</v>
      </c>
      <c r="B7" s="60">
        <v>160000</v>
      </c>
      <c r="C7" s="60">
        <v>811000</v>
      </c>
      <c r="D7" s="60">
        <v>900000</v>
      </c>
      <c r="F7" s="60" t="s">
        <v>817</v>
      </c>
      <c r="G7" s="62">
        <v>300000</v>
      </c>
      <c r="H7" s="62">
        <v>300000</v>
      </c>
    </row>
    <row r="8" spans="1:8" ht="13.5">
      <c r="A8" s="60">
        <v>190000</v>
      </c>
      <c r="B8" s="60">
        <v>160000</v>
      </c>
      <c r="C8" s="60">
        <v>532100</v>
      </c>
      <c r="D8" s="60">
        <v>200000</v>
      </c>
      <c r="F8" s="60" t="s">
        <v>448</v>
      </c>
      <c r="G8" s="62">
        <v>269509</v>
      </c>
      <c r="H8" s="62">
        <v>349098</v>
      </c>
    </row>
    <row r="9" spans="1:8" ht="13.5">
      <c r="A9" s="60">
        <v>190000</v>
      </c>
      <c r="B9" s="60">
        <v>160000</v>
      </c>
      <c r="C9" s="60">
        <v>551000</v>
      </c>
      <c r="D9" s="60">
        <v>200000</v>
      </c>
      <c r="F9" s="60" t="s">
        <v>549</v>
      </c>
      <c r="G9" s="62">
        <v>60800</v>
      </c>
      <c r="H9" s="62">
        <v>60800</v>
      </c>
    </row>
    <row r="10" spans="1:8" ht="13.5">
      <c r="A10" s="60">
        <v>190000</v>
      </c>
      <c r="B10" s="60">
        <v>160000</v>
      </c>
      <c r="C10" s="60">
        <v>550452</v>
      </c>
      <c r="D10" s="60">
        <v>200000</v>
      </c>
      <c r="F10" s="60" t="s">
        <v>548</v>
      </c>
      <c r="G10" s="62">
        <v>113000</v>
      </c>
      <c r="H10" s="62">
        <v>111402</v>
      </c>
    </row>
    <row r="11" spans="1:9" ht="13.5">
      <c r="A11" s="60">
        <v>190000</v>
      </c>
      <c r="B11" s="60">
        <v>160000</v>
      </c>
      <c r="C11" s="60">
        <v>532200</v>
      </c>
      <c r="D11" s="60">
        <v>200000</v>
      </c>
      <c r="F11" s="60" t="s">
        <v>1138</v>
      </c>
      <c r="G11" s="62">
        <v>93500</v>
      </c>
      <c r="H11" s="62">
        <v>93500</v>
      </c>
      <c r="I11" s="62"/>
    </row>
    <row r="12" spans="1:9" ht="13.5">
      <c r="A12" s="60">
        <v>190000</v>
      </c>
      <c r="B12" s="60">
        <v>160150</v>
      </c>
      <c r="C12" s="60">
        <v>532100</v>
      </c>
      <c r="D12" s="60">
        <v>200000</v>
      </c>
      <c r="F12" s="60" t="s">
        <v>449</v>
      </c>
      <c r="G12" s="62">
        <v>89013</v>
      </c>
      <c r="H12" s="62">
        <v>89013</v>
      </c>
      <c r="I12" s="62"/>
    </row>
    <row r="13" spans="1:9" ht="13.5">
      <c r="A13" s="60">
        <v>190000</v>
      </c>
      <c r="B13" s="60">
        <v>160150</v>
      </c>
      <c r="C13" s="60">
        <v>550000</v>
      </c>
      <c r="D13" s="60">
        <v>200000</v>
      </c>
      <c r="F13" s="60" t="s">
        <v>1074</v>
      </c>
      <c r="G13" s="62">
        <v>60000</v>
      </c>
      <c r="H13" s="62">
        <v>78500</v>
      </c>
      <c r="I13" s="62"/>
    </row>
    <row r="14" spans="1:9" ht="13.5">
      <c r="A14" s="60">
        <v>190010</v>
      </c>
      <c r="B14" s="60">
        <v>160150</v>
      </c>
      <c r="C14" s="60">
        <v>551200</v>
      </c>
      <c r="D14" s="60">
        <v>200000</v>
      </c>
      <c r="F14" s="60" t="s">
        <v>94</v>
      </c>
      <c r="G14" s="62">
        <v>42500</v>
      </c>
      <c r="H14" s="62">
        <v>42500</v>
      </c>
      <c r="I14" s="62"/>
    </row>
    <row r="15" spans="1:8" s="94" customFormat="1" ht="13.5">
      <c r="A15" s="92">
        <v>190000</v>
      </c>
      <c r="B15" s="92">
        <v>160410</v>
      </c>
      <c r="C15" s="92">
        <v>550100</v>
      </c>
      <c r="D15" s="92">
        <v>200000</v>
      </c>
      <c r="E15" s="92"/>
      <c r="F15" s="92" t="s">
        <v>755</v>
      </c>
      <c r="G15" s="95">
        <v>3000</v>
      </c>
      <c r="H15" s="95">
        <v>3000</v>
      </c>
    </row>
    <row r="16" spans="1:8" s="94" customFormat="1" ht="13.5">
      <c r="A16" s="92">
        <v>190000</v>
      </c>
      <c r="B16" s="92">
        <v>160410</v>
      </c>
      <c r="C16" s="92">
        <v>550000</v>
      </c>
      <c r="D16" s="92">
        <v>200000</v>
      </c>
      <c r="E16" s="92"/>
      <c r="F16" s="92" t="s">
        <v>1140</v>
      </c>
      <c r="G16" s="95">
        <v>30000</v>
      </c>
      <c r="H16" s="95">
        <v>23250</v>
      </c>
    </row>
    <row r="17" spans="1:8" s="94" customFormat="1" ht="13.5">
      <c r="A17" s="92">
        <v>190000</v>
      </c>
      <c r="B17" s="92">
        <v>160410</v>
      </c>
      <c r="C17" s="92">
        <v>532100</v>
      </c>
      <c r="D17" s="92">
        <v>200000</v>
      </c>
      <c r="E17" s="92"/>
      <c r="F17" s="92" t="s">
        <v>626</v>
      </c>
      <c r="G17" s="95">
        <v>35000</v>
      </c>
      <c r="H17" s="95">
        <v>35000</v>
      </c>
    </row>
    <row r="18" spans="1:8" s="94" customFormat="1" ht="13.5">
      <c r="A18" s="92">
        <v>190000</v>
      </c>
      <c r="B18" s="92">
        <v>160410</v>
      </c>
      <c r="C18" s="92">
        <v>550700</v>
      </c>
      <c r="D18" s="92">
        <v>200000</v>
      </c>
      <c r="E18" s="92"/>
      <c r="F18" s="92" t="s">
        <v>756</v>
      </c>
      <c r="G18" s="95">
        <v>1500</v>
      </c>
      <c r="H18" s="95">
        <v>1500</v>
      </c>
    </row>
    <row r="19" spans="1:8" s="94" customFormat="1" ht="13.5">
      <c r="A19" s="92">
        <v>190000</v>
      </c>
      <c r="B19" s="92">
        <v>160420</v>
      </c>
      <c r="C19" s="92">
        <v>550100</v>
      </c>
      <c r="D19" s="92">
        <v>200000</v>
      </c>
      <c r="E19" s="92"/>
      <c r="F19" s="92" t="s">
        <v>867</v>
      </c>
      <c r="G19" s="95">
        <v>485358</v>
      </c>
      <c r="H19" s="95">
        <v>419548</v>
      </c>
    </row>
    <row r="20" spans="1:8" s="94" customFormat="1" ht="13.5">
      <c r="A20" s="92">
        <v>190000</v>
      </c>
      <c r="B20" s="92">
        <v>160420</v>
      </c>
      <c r="C20" s="92">
        <v>550000</v>
      </c>
      <c r="D20" s="92">
        <v>200000</v>
      </c>
      <c r="E20" s="92"/>
      <c r="F20" s="92" t="s">
        <v>1139</v>
      </c>
      <c r="G20" s="95">
        <v>338415</v>
      </c>
      <c r="H20" s="95">
        <v>325550</v>
      </c>
    </row>
    <row r="21" spans="1:8" s="94" customFormat="1" ht="13.5">
      <c r="A21" s="92">
        <v>190000</v>
      </c>
      <c r="B21" s="92">
        <v>160420</v>
      </c>
      <c r="C21" s="92">
        <v>540100</v>
      </c>
      <c r="D21" s="92">
        <v>200000</v>
      </c>
      <c r="E21" s="92"/>
      <c r="F21" s="92" t="s">
        <v>748</v>
      </c>
      <c r="G21" s="95">
        <v>2300</v>
      </c>
      <c r="H21" s="95">
        <v>2574</v>
      </c>
    </row>
    <row r="22" spans="1:8" s="94" customFormat="1" ht="13.5">
      <c r="A22" s="92">
        <v>190000</v>
      </c>
      <c r="B22" s="92">
        <v>160420</v>
      </c>
      <c r="C22" s="92">
        <v>551200</v>
      </c>
      <c r="D22" s="92">
        <v>200000</v>
      </c>
      <c r="E22" s="92"/>
      <c r="F22" s="92" t="s">
        <v>752</v>
      </c>
      <c r="G22" s="95">
        <v>1500</v>
      </c>
      <c r="H22" s="95">
        <v>1500</v>
      </c>
    </row>
    <row r="23" spans="1:8" s="94" customFormat="1" ht="13.5">
      <c r="A23" s="92">
        <v>190000</v>
      </c>
      <c r="B23" s="92">
        <v>160420</v>
      </c>
      <c r="C23" s="92">
        <v>550700</v>
      </c>
      <c r="D23" s="92">
        <v>200000</v>
      </c>
      <c r="E23" s="92"/>
      <c r="F23" s="92" t="s">
        <v>753</v>
      </c>
      <c r="G23" s="95">
        <v>0</v>
      </c>
      <c r="H23" s="95">
        <v>25000</v>
      </c>
    </row>
    <row r="24" spans="1:9" s="94" customFormat="1" ht="13.5">
      <c r="A24" s="92">
        <v>190000</v>
      </c>
      <c r="B24" s="92">
        <v>160440</v>
      </c>
      <c r="C24" s="92">
        <v>532100</v>
      </c>
      <c r="D24" s="92">
        <v>200000</v>
      </c>
      <c r="E24" s="92"/>
      <c r="F24" s="92" t="s">
        <v>1001</v>
      </c>
      <c r="G24" s="95">
        <v>5000</v>
      </c>
      <c r="H24" s="95">
        <v>47961</v>
      </c>
      <c r="I24" s="95"/>
    </row>
    <row r="25" spans="1:8" ht="13.5">
      <c r="A25" s="60">
        <v>190000</v>
      </c>
      <c r="B25" s="60">
        <v>160440</v>
      </c>
      <c r="C25" s="60">
        <v>562200</v>
      </c>
      <c r="D25" s="60">
        <v>200000</v>
      </c>
      <c r="F25" s="60" t="s">
        <v>547</v>
      </c>
      <c r="G25" s="62">
        <v>17000</v>
      </c>
      <c r="H25" s="62">
        <v>17000</v>
      </c>
    </row>
    <row r="26" spans="1:8" s="94" customFormat="1" ht="13.5">
      <c r="A26" s="92">
        <v>190000</v>
      </c>
      <c r="B26" s="92">
        <v>160460</v>
      </c>
      <c r="C26" s="92">
        <v>562200</v>
      </c>
      <c r="D26" s="92">
        <v>200000</v>
      </c>
      <c r="E26" s="92"/>
      <c r="F26" s="92" t="s">
        <v>587</v>
      </c>
      <c r="G26" s="95">
        <v>3000</v>
      </c>
      <c r="H26" s="95">
        <v>5000</v>
      </c>
    </row>
    <row r="27" spans="1:8" s="94" customFormat="1" ht="13.5">
      <c r="A27" s="92">
        <v>190000</v>
      </c>
      <c r="B27" s="92">
        <v>160610</v>
      </c>
      <c r="C27" s="92">
        <v>550100</v>
      </c>
      <c r="D27" s="92">
        <v>200000</v>
      </c>
      <c r="E27" s="92"/>
      <c r="F27" s="92" t="s">
        <v>585</v>
      </c>
      <c r="G27" s="95">
        <v>78003</v>
      </c>
      <c r="H27" s="95">
        <v>70422</v>
      </c>
    </row>
    <row r="28" spans="1:8" s="94" customFormat="1" ht="13.5">
      <c r="A28" s="92">
        <v>190000</v>
      </c>
      <c r="B28" s="92">
        <v>160610</v>
      </c>
      <c r="C28" s="92">
        <v>550000</v>
      </c>
      <c r="D28" s="92">
        <v>200000</v>
      </c>
      <c r="E28" s="92"/>
      <c r="F28" s="92" t="s">
        <v>391</v>
      </c>
      <c r="G28" s="95">
        <v>28300</v>
      </c>
      <c r="H28" s="95">
        <v>16100</v>
      </c>
    </row>
    <row r="29" spans="1:8" s="94" customFormat="1" ht="13.5">
      <c r="A29" s="92">
        <v>190000</v>
      </c>
      <c r="B29" s="92">
        <v>160610</v>
      </c>
      <c r="C29" s="92">
        <v>551050</v>
      </c>
      <c r="D29" s="92">
        <v>200000</v>
      </c>
      <c r="E29" s="92"/>
      <c r="F29" s="92" t="s">
        <v>624</v>
      </c>
      <c r="G29" s="95">
        <v>400</v>
      </c>
      <c r="H29" s="95">
        <v>1228</v>
      </c>
    </row>
    <row r="30" spans="1:8" s="94" customFormat="1" ht="13.5">
      <c r="A30" s="92">
        <v>190000</v>
      </c>
      <c r="B30" s="92">
        <v>160610</v>
      </c>
      <c r="C30" s="92">
        <v>551200</v>
      </c>
      <c r="D30" s="92">
        <v>200000</v>
      </c>
      <c r="E30" s="92"/>
      <c r="F30" s="92" t="s">
        <v>586</v>
      </c>
      <c r="G30" s="95">
        <v>500</v>
      </c>
      <c r="H30" s="95">
        <v>500</v>
      </c>
    </row>
    <row r="31" spans="1:8" s="94" customFormat="1" ht="13.5">
      <c r="A31" s="92">
        <v>190000</v>
      </c>
      <c r="B31" s="92">
        <v>160630</v>
      </c>
      <c r="C31" s="92">
        <v>562200</v>
      </c>
      <c r="D31" s="92">
        <v>200000</v>
      </c>
      <c r="E31" s="92"/>
      <c r="F31" s="92" t="s">
        <v>527</v>
      </c>
      <c r="G31" s="95">
        <v>20000</v>
      </c>
      <c r="H31" s="95">
        <v>20000</v>
      </c>
    </row>
    <row r="32" spans="1:8" ht="13.5">
      <c r="A32" s="60">
        <v>190000</v>
      </c>
      <c r="B32" s="60">
        <v>160640</v>
      </c>
      <c r="C32" s="60">
        <v>532100</v>
      </c>
      <c r="D32" s="60">
        <v>200000</v>
      </c>
      <c r="F32" s="60" t="s">
        <v>1002</v>
      </c>
      <c r="G32" s="62">
        <v>5000</v>
      </c>
      <c r="H32" s="62">
        <v>4000</v>
      </c>
    </row>
    <row r="33" spans="1:8" ht="13.5">
      <c r="A33" s="65" t="s">
        <v>87</v>
      </c>
      <c r="B33" s="107" t="s">
        <v>88</v>
      </c>
      <c r="C33" s="65" t="s">
        <v>89</v>
      </c>
      <c r="D33" s="74" t="s">
        <v>90</v>
      </c>
      <c r="F33" s="61" t="s">
        <v>757</v>
      </c>
      <c r="G33" s="62"/>
      <c r="H33" s="62"/>
    </row>
    <row r="34" spans="1:8" s="94" customFormat="1" ht="13.5">
      <c r="A34" s="92">
        <v>190000</v>
      </c>
      <c r="B34" s="92">
        <v>160650</v>
      </c>
      <c r="C34" s="92">
        <v>562200</v>
      </c>
      <c r="D34" s="92">
        <v>200000</v>
      </c>
      <c r="E34" s="92"/>
      <c r="F34" s="92" t="s">
        <v>758</v>
      </c>
      <c r="G34" s="95">
        <v>1500</v>
      </c>
      <c r="H34" s="95">
        <v>1500</v>
      </c>
    </row>
    <row r="35" spans="1:8" s="94" customFormat="1" ht="13.5">
      <c r="A35" s="92">
        <v>190000</v>
      </c>
      <c r="B35" s="92">
        <v>160680</v>
      </c>
      <c r="C35" s="92">
        <v>550100</v>
      </c>
      <c r="D35" s="92">
        <v>200000</v>
      </c>
      <c r="E35" s="92"/>
      <c r="F35" s="92" t="s">
        <v>754</v>
      </c>
      <c r="G35" s="95">
        <v>1000</v>
      </c>
      <c r="H35" s="95">
        <v>1535</v>
      </c>
    </row>
    <row r="36" spans="1:8" s="94" customFormat="1" ht="13.5">
      <c r="A36" s="92">
        <v>190000</v>
      </c>
      <c r="B36" s="92">
        <v>160680</v>
      </c>
      <c r="C36" s="92">
        <v>532100</v>
      </c>
      <c r="D36" s="92">
        <v>200000</v>
      </c>
      <c r="E36" s="92"/>
      <c r="F36" s="92" t="s">
        <v>625</v>
      </c>
      <c r="G36" s="95">
        <v>5000</v>
      </c>
      <c r="H36" s="95">
        <v>5000</v>
      </c>
    </row>
    <row r="37" spans="1:8" s="94" customFormat="1" ht="13.5">
      <c r="A37" s="92">
        <v>190000</v>
      </c>
      <c r="B37" s="92">
        <v>160810</v>
      </c>
      <c r="C37" s="92">
        <v>532100</v>
      </c>
      <c r="D37" s="92">
        <v>200000</v>
      </c>
      <c r="E37" s="92"/>
      <c r="F37" s="92" t="s">
        <v>1003</v>
      </c>
      <c r="G37" s="95">
        <v>10000</v>
      </c>
      <c r="H37" s="95">
        <v>0</v>
      </c>
    </row>
    <row r="38" spans="6:9" ht="13.5">
      <c r="F38" s="59" t="s">
        <v>759</v>
      </c>
      <c r="G38" s="73">
        <f>SUM(G4:G37)</f>
        <v>6158952</v>
      </c>
      <c r="H38" s="73">
        <v>6294014</v>
      </c>
      <c r="I38" s="62"/>
    </row>
    <row r="39" spans="7:8" ht="13.5">
      <c r="G39" s="62"/>
      <c r="H39" s="62"/>
    </row>
    <row r="40" spans="7:8" ht="13.5">
      <c r="G40" s="62"/>
      <c r="H40" s="62"/>
    </row>
    <row r="41" spans="6:8" ht="13.5">
      <c r="F41" s="61" t="s">
        <v>760</v>
      </c>
      <c r="G41" s="71"/>
      <c r="H41" s="71"/>
    </row>
    <row r="42" spans="1:8" s="94" customFormat="1" ht="13.5">
      <c r="A42" s="92">
        <v>195025</v>
      </c>
      <c r="B42" s="92">
        <v>230130</v>
      </c>
      <c r="C42" s="92">
        <v>550000</v>
      </c>
      <c r="D42" s="92">
        <v>200000</v>
      </c>
      <c r="E42" s="92"/>
      <c r="F42" s="92" t="s">
        <v>761</v>
      </c>
      <c r="G42" s="95">
        <v>35000</v>
      </c>
      <c r="H42" s="95">
        <v>35000</v>
      </c>
    </row>
    <row r="43" spans="1:8" ht="13.5">
      <c r="A43" s="60">
        <v>195045</v>
      </c>
      <c r="B43" s="60">
        <v>230130</v>
      </c>
      <c r="C43" s="60">
        <v>550605</v>
      </c>
      <c r="D43" s="60">
        <v>200000</v>
      </c>
      <c r="F43" s="60" t="s">
        <v>763</v>
      </c>
      <c r="G43" s="62">
        <v>591910</v>
      </c>
      <c r="H43" s="62">
        <v>600357</v>
      </c>
    </row>
    <row r="44" spans="1:9" ht="13.5">
      <c r="A44" s="60">
        <v>195055</v>
      </c>
      <c r="B44" s="60">
        <v>660000</v>
      </c>
      <c r="C44" s="60">
        <v>550605</v>
      </c>
      <c r="D44" s="60">
        <v>102000</v>
      </c>
      <c r="F44" s="60" t="s">
        <v>762</v>
      </c>
      <c r="G44" s="83">
        <v>19460</v>
      </c>
      <c r="H44" s="83">
        <v>20010</v>
      </c>
      <c r="I44" s="62"/>
    </row>
    <row r="45" spans="6:8" ht="13.5">
      <c r="F45" s="59" t="s">
        <v>766</v>
      </c>
      <c r="G45" s="73">
        <f>SUM(G42:G44)</f>
        <v>646370</v>
      </c>
      <c r="H45" s="73">
        <v>655367</v>
      </c>
    </row>
    <row r="46" spans="1:8" ht="13.5">
      <c r="A46" s="60" t="s">
        <v>233</v>
      </c>
      <c r="G46" s="62"/>
      <c r="H46" s="62"/>
    </row>
    <row r="47" spans="7:8" ht="13.5">
      <c r="G47" s="62"/>
      <c r="H47" s="62"/>
    </row>
    <row r="48" spans="1:8" ht="13.5">
      <c r="A48" s="65"/>
      <c r="B48" s="107"/>
      <c r="C48" s="65"/>
      <c r="D48" s="74"/>
      <c r="F48" s="61" t="s">
        <v>767</v>
      </c>
      <c r="G48" s="71"/>
      <c r="H48" s="71"/>
    </row>
    <row r="49" spans="1:8" s="94" customFormat="1" ht="13.5">
      <c r="A49" s="92">
        <v>194000</v>
      </c>
      <c r="B49" s="92">
        <v>230510</v>
      </c>
      <c r="C49" s="92">
        <v>551300</v>
      </c>
      <c r="D49" s="92">
        <v>200000</v>
      </c>
      <c r="E49" s="92"/>
      <c r="F49" s="92" t="s">
        <v>768</v>
      </c>
      <c r="G49" s="95">
        <v>76410</v>
      </c>
      <c r="H49" s="95">
        <v>56410</v>
      </c>
    </row>
    <row r="50" spans="1:8" s="94" customFormat="1" ht="13.5">
      <c r="A50" s="92">
        <v>194000</v>
      </c>
      <c r="B50" s="92">
        <v>230510</v>
      </c>
      <c r="C50" s="92">
        <v>551100</v>
      </c>
      <c r="D50" s="92">
        <v>200000</v>
      </c>
      <c r="E50" s="92"/>
      <c r="F50" s="92" t="s">
        <v>769</v>
      </c>
      <c r="G50" s="95">
        <v>96445</v>
      </c>
      <c r="H50" s="95">
        <v>88445</v>
      </c>
    </row>
    <row r="51" spans="1:8" s="94" customFormat="1" ht="13.5">
      <c r="A51" s="92">
        <v>194000</v>
      </c>
      <c r="B51" s="92">
        <v>230520</v>
      </c>
      <c r="C51" s="92">
        <v>550400</v>
      </c>
      <c r="D51" s="92">
        <v>200000</v>
      </c>
      <c r="E51" s="92"/>
      <c r="F51" s="92" t="s">
        <v>770</v>
      </c>
      <c r="G51" s="95">
        <v>6000</v>
      </c>
      <c r="H51" s="95">
        <v>6000</v>
      </c>
    </row>
    <row r="52" spans="1:8" s="94" customFormat="1" ht="13.5">
      <c r="A52" s="92">
        <v>194000</v>
      </c>
      <c r="B52" s="92">
        <v>230520</v>
      </c>
      <c r="C52" s="92">
        <v>550600</v>
      </c>
      <c r="D52" s="92">
        <v>200000</v>
      </c>
      <c r="E52" s="92"/>
      <c r="F52" s="92" t="s">
        <v>771</v>
      </c>
      <c r="G52" s="95">
        <v>10000</v>
      </c>
      <c r="H52" s="95">
        <v>10000</v>
      </c>
    </row>
    <row r="53" spans="1:8" s="94" customFormat="1" ht="13.5">
      <c r="A53" s="92">
        <v>194000</v>
      </c>
      <c r="B53" s="92">
        <v>230520</v>
      </c>
      <c r="C53" s="92">
        <v>559000</v>
      </c>
      <c r="D53" s="92">
        <v>200000</v>
      </c>
      <c r="E53" s="92"/>
      <c r="F53" s="92" t="s">
        <v>643</v>
      </c>
      <c r="G53" s="95">
        <v>18000</v>
      </c>
      <c r="H53" s="95">
        <v>18000</v>
      </c>
    </row>
    <row r="54" spans="1:8" s="94" customFormat="1" ht="13.5">
      <c r="A54" s="92">
        <v>194000</v>
      </c>
      <c r="B54" s="92">
        <v>230520</v>
      </c>
      <c r="C54" s="92">
        <v>551700</v>
      </c>
      <c r="D54" s="92">
        <v>200000</v>
      </c>
      <c r="E54" s="92"/>
      <c r="F54" s="92" t="s">
        <v>773</v>
      </c>
      <c r="G54" s="95">
        <v>1000</v>
      </c>
      <c r="H54" s="95">
        <v>1000</v>
      </c>
    </row>
    <row r="55" spans="1:8" s="94" customFormat="1" ht="13.5">
      <c r="A55" s="92">
        <v>194000</v>
      </c>
      <c r="B55" s="92">
        <v>230520</v>
      </c>
      <c r="C55" s="92">
        <v>551410</v>
      </c>
      <c r="D55" s="92">
        <v>200000</v>
      </c>
      <c r="E55" s="92"/>
      <c r="F55" s="92" t="s">
        <v>774</v>
      </c>
      <c r="G55" s="95">
        <v>458800</v>
      </c>
      <c r="H55" s="95">
        <v>458800</v>
      </c>
    </row>
    <row r="56" spans="1:8" s="94" customFormat="1" ht="13.5">
      <c r="A56" s="92">
        <v>194000</v>
      </c>
      <c r="B56" s="92">
        <v>230520</v>
      </c>
      <c r="C56" s="92">
        <v>551420</v>
      </c>
      <c r="D56" s="92">
        <v>200000</v>
      </c>
      <c r="E56" s="92"/>
      <c r="F56" s="92" t="s">
        <v>775</v>
      </c>
      <c r="G56" s="95">
        <v>437100</v>
      </c>
      <c r="H56" s="95">
        <v>437100</v>
      </c>
    </row>
    <row r="57" spans="1:8" s="94" customFormat="1" ht="13.5">
      <c r="A57" s="92">
        <v>194000</v>
      </c>
      <c r="B57" s="92">
        <v>230520</v>
      </c>
      <c r="C57" s="92">
        <v>551430</v>
      </c>
      <c r="D57" s="92">
        <v>200000</v>
      </c>
      <c r="E57" s="92"/>
      <c r="F57" s="92" t="s">
        <v>780</v>
      </c>
      <c r="G57" s="95">
        <v>10500</v>
      </c>
      <c r="H57" s="95">
        <v>10500</v>
      </c>
    </row>
    <row r="58" spans="1:8" s="94" customFormat="1" ht="13.5">
      <c r="A58" s="92">
        <v>194000</v>
      </c>
      <c r="B58" s="92">
        <v>230520</v>
      </c>
      <c r="C58" s="92">
        <v>551450</v>
      </c>
      <c r="D58" s="92">
        <v>200000</v>
      </c>
      <c r="E58" s="92"/>
      <c r="F58" s="92" t="s">
        <v>781</v>
      </c>
      <c r="G58" s="95">
        <v>60000</v>
      </c>
      <c r="H58" s="95">
        <v>65000</v>
      </c>
    </row>
    <row r="59" spans="1:8" s="94" customFormat="1" ht="13.5">
      <c r="A59" s="92">
        <v>194000</v>
      </c>
      <c r="B59" s="92">
        <v>230520</v>
      </c>
      <c r="C59" s="92">
        <v>551440</v>
      </c>
      <c r="D59" s="92">
        <v>200000</v>
      </c>
      <c r="E59" s="92"/>
      <c r="F59" s="92" t="s">
        <v>782</v>
      </c>
      <c r="G59" s="95">
        <v>10000</v>
      </c>
      <c r="H59" s="95">
        <v>10000</v>
      </c>
    </row>
    <row r="60" spans="1:8" s="94" customFormat="1" ht="13.5">
      <c r="A60" s="92">
        <v>194000</v>
      </c>
      <c r="B60" s="92">
        <v>230510</v>
      </c>
      <c r="C60" s="92">
        <v>515200</v>
      </c>
      <c r="D60" s="92">
        <v>200000</v>
      </c>
      <c r="E60" s="92"/>
      <c r="F60" s="92" t="s">
        <v>271</v>
      </c>
      <c r="G60" s="95">
        <v>15500</v>
      </c>
      <c r="H60" s="95">
        <v>15500</v>
      </c>
    </row>
    <row r="61" spans="6:8" ht="13.5">
      <c r="F61" s="59" t="s">
        <v>783</v>
      </c>
      <c r="G61" s="73">
        <f>SUM(G49:G60)</f>
        <v>1199755</v>
      </c>
      <c r="H61" s="73">
        <v>1176755</v>
      </c>
    </row>
    <row r="62" spans="7:8" ht="13.5">
      <c r="G62" s="62"/>
      <c r="H62" s="62"/>
    </row>
    <row r="63" spans="7:8" ht="13.5">
      <c r="G63" s="62"/>
      <c r="H63" s="62"/>
    </row>
    <row r="64" spans="1:8" ht="13.5">
      <c r="A64" s="65" t="s">
        <v>87</v>
      </c>
      <c r="B64" s="107" t="s">
        <v>88</v>
      </c>
      <c r="C64" s="65" t="s">
        <v>89</v>
      </c>
      <c r="D64" s="74" t="s">
        <v>90</v>
      </c>
      <c r="F64" s="61" t="s">
        <v>407</v>
      </c>
      <c r="G64" s="62"/>
      <c r="H64" s="62"/>
    </row>
    <row r="65" spans="1:8" ht="13.5">
      <c r="A65" s="60">
        <v>194000</v>
      </c>
      <c r="B65" s="60">
        <v>230530</v>
      </c>
      <c r="C65" s="60">
        <v>551100</v>
      </c>
      <c r="D65" s="60">
        <v>200000</v>
      </c>
      <c r="F65" s="3" t="s">
        <v>966</v>
      </c>
      <c r="G65" s="62">
        <v>1456364</v>
      </c>
      <c r="H65" s="62">
        <v>1460320</v>
      </c>
    </row>
    <row r="66" spans="1:8" ht="13.5">
      <c r="A66" s="60">
        <v>194000</v>
      </c>
      <c r="B66" s="60">
        <v>230530</v>
      </c>
      <c r="C66" s="60">
        <v>551450</v>
      </c>
      <c r="D66" s="60">
        <v>200000</v>
      </c>
      <c r="F66" s="3" t="s">
        <v>967</v>
      </c>
      <c r="G66" s="62">
        <v>1000</v>
      </c>
      <c r="H66" s="62">
        <v>1000</v>
      </c>
    </row>
    <row r="67" spans="1:8" ht="13.5">
      <c r="A67" s="60">
        <v>194000</v>
      </c>
      <c r="B67" s="60">
        <v>230530</v>
      </c>
      <c r="C67" s="60">
        <v>550600</v>
      </c>
      <c r="D67" s="60">
        <v>200000</v>
      </c>
      <c r="F67" s="3" t="s">
        <v>409</v>
      </c>
      <c r="G67" s="62">
        <v>11678</v>
      </c>
      <c r="H67" s="62">
        <v>11678</v>
      </c>
    </row>
    <row r="68" spans="1:8" ht="13.5">
      <c r="A68" s="60">
        <v>194000</v>
      </c>
      <c r="B68" s="60">
        <v>230530</v>
      </c>
      <c r="C68" s="60">
        <v>550400</v>
      </c>
      <c r="D68" s="60">
        <v>200000</v>
      </c>
      <c r="F68" s="3" t="s">
        <v>410</v>
      </c>
      <c r="G68" s="62">
        <v>5000</v>
      </c>
      <c r="H68" s="62">
        <v>5000</v>
      </c>
    </row>
    <row r="69" spans="6:8" ht="13.5">
      <c r="F69" s="59" t="s">
        <v>408</v>
      </c>
      <c r="G69" s="73">
        <f>SUM(G65:G68)</f>
        <v>1474042</v>
      </c>
      <c r="H69" s="73">
        <v>1477998</v>
      </c>
    </row>
    <row r="70" spans="6:8" ht="13.5">
      <c r="F70" s="59"/>
      <c r="G70" s="62"/>
      <c r="H70" s="73"/>
    </row>
    <row r="71" spans="7:8" ht="13.5">
      <c r="G71" s="62"/>
      <c r="H71" s="62"/>
    </row>
    <row r="72" spans="6:8" ht="13.5">
      <c r="F72" s="61" t="s">
        <v>784</v>
      </c>
      <c r="G72" s="71"/>
      <c r="H72" s="71"/>
    </row>
    <row r="73" spans="1:8" ht="13.5">
      <c r="A73" s="60">
        <v>193000</v>
      </c>
      <c r="B73" s="60">
        <v>450100</v>
      </c>
      <c r="C73" s="60">
        <v>550500</v>
      </c>
      <c r="D73" s="60">
        <v>200000</v>
      </c>
      <c r="F73" s="60" t="s">
        <v>787</v>
      </c>
      <c r="G73" s="62">
        <v>1133653</v>
      </c>
      <c r="H73" s="62">
        <v>1323080</v>
      </c>
    </row>
    <row r="74" spans="6:8" ht="13.5">
      <c r="F74" s="59" t="s">
        <v>788</v>
      </c>
      <c r="G74" s="73">
        <f>G73</f>
        <v>1133653</v>
      </c>
      <c r="H74" s="73">
        <v>1323080</v>
      </c>
    </row>
    <row r="75" spans="7:8" ht="13.5">
      <c r="G75" s="62"/>
      <c r="H75" s="62"/>
    </row>
    <row r="76" spans="6:8" ht="13.5">
      <c r="F76" s="61" t="s">
        <v>789</v>
      </c>
      <c r="G76" s="71"/>
      <c r="H76" s="71"/>
    </row>
    <row r="77" spans="1:8" s="94" customFormat="1" ht="13.5">
      <c r="A77" s="92">
        <v>191300</v>
      </c>
      <c r="B77" s="92">
        <v>660000</v>
      </c>
      <c r="C77" s="92">
        <v>551700</v>
      </c>
      <c r="D77" s="92">
        <v>200000</v>
      </c>
      <c r="E77" s="92"/>
      <c r="F77" s="92" t="s">
        <v>791</v>
      </c>
      <c r="G77" s="95">
        <v>9250</v>
      </c>
      <c r="H77" s="95">
        <v>9250</v>
      </c>
    </row>
    <row r="78" spans="1:8" ht="13.5">
      <c r="A78" s="60">
        <v>191300</v>
      </c>
      <c r="B78" s="60">
        <v>660000</v>
      </c>
      <c r="C78" s="60">
        <v>532200</v>
      </c>
      <c r="D78" s="60">
        <v>200000</v>
      </c>
      <c r="F78" s="60" t="s">
        <v>792</v>
      </c>
      <c r="G78" s="62">
        <v>8975</v>
      </c>
      <c r="H78" s="62">
        <v>8975</v>
      </c>
    </row>
    <row r="79" spans="6:8" ht="13.5">
      <c r="F79" s="59" t="s">
        <v>793</v>
      </c>
      <c r="G79" s="73">
        <f>SUM(G77:G78)</f>
        <v>18225</v>
      </c>
      <c r="H79" s="73">
        <v>18225</v>
      </c>
    </row>
    <row r="80" spans="7:8" ht="13.5">
      <c r="G80" s="62"/>
      <c r="H80" s="62"/>
    </row>
    <row r="81" spans="7:8" ht="13.5">
      <c r="G81" s="62"/>
      <c r="H81" s="62"/>
    </row>
    <row r="82" spans="1:8" ht="13.5">
      <c r="A82" s="65"/>
      <c r="B82" s="107"/>
      <c r="C82" s="65"/>
      <c r="D82" s="74"/>
      <c r="F82" s="61" t="s">
        <v>794</v>
      </c>
      <c r="G82" s="71"/>
      <c r="H82" s="71"/>
    </row>
    <row r="83" spans="1:8" s="94" customFormat="1" ht="13.5">
      <c r="A83" s="92">
        <v>192000</v>
      </c>
      <c r="B83" s="92">
        <v>230310</v>
      </c>
      <c r="C83" s="92">
        <v>551200</v>
      </c>
      <c r="D83" s="92">
        <v>200000</v>
      </c>
      <c r="E83" s="92"/>
      <c r="F83" s="92" t="s">
        <v>795</v>
      </c>
      <c r="G83" s="95">
        <v>60000</v>
      </c>
      <c r="H83" s="95">
        <v>60000</v>
      </c>
    </row>
    <row r="84" spans="1:8" s="94" customFormat="1" ht="13.5">
      <c r="A84" s="92">
        <v>192000</v>
      </c>
      <c r="B84" s="92">
        <v>230310</v>
      </c>
      <c r="C84" s="92">
        <v>550900</v>
      </c>
      <c r="D84" s="92">
        <v>200000</v>
      </c>
      <c r="E84" s="92"/>
      <c r="F84" s="92" t="s">
        <v>796</v>
      </c>
      <c r="G84" s="95">
        <v>40000</v>
      </c>
      <c r="H84" s="95">
        <v>60000</v>
      </c>
    </row>
    <row r="85" spans="1:9" s="94" customFormat="1" ht="13.5">
      <c r="A85" s="92">
        <v>192000</v>
      </c>
      <c r="B85" s="92">
        <v>230310</v>
      </c>
      <c r="C85" s="92">
        <v>810000</v>
      </c>
      <c r="D85" s="92">
        <v>900000</v>
      </c>
      <c r="E85" s="92"/>
      <c r="F85" s="92" t="s">
        <v>1134</v>
      </c>
      <c r="G85" s="95">
        <v>300494</v>
      </c>
      <c r="H85" s="95">
        <v>292182</v>
      </c>
      <c r="I85" s="95"/>
    </row>
    <row r="86" spans="1:8" s="94" customFormat="1" ht="13.5">
      <c r="A86" s="92">
        <v>192000</v>
      </c>
      <c r="B86" s="92">
        <v>230310</v>
      </c>
      <c r="C86" s="92">
        <v>810000</v>
      </c>
      <c r="D86" s="92">
        <v>900000</v>
      </c>
      <c r="E86" s="92"/>
      <c r="F86" s="92" t="s">
        <v>797</v>
      </c>
      <c r="G86" s="95">
        <v>446612</v>
      </c>
      <c r="H86" s="95">
        <v>446612</v>
      </c>
    </row>
    <row r="87" spans="1:8" s="94" customFormat="1" ht="13.5">
      <c r="A87" s="92">
        <v>192000</v>
      </c>
      <c r="B87" s="92">
        <v>230310</v>
      </c>
      <c r="C87" s="92">
        <v>810000</v>
      </c>
      <c r="D87" s="92">
        <v>900000</v>
      </c>
      <c r="E87" s="92"/>
      <c r="F87" s="92" t="s">
        <v>798</v>
      </c>
      <c r="G87" s="95">
        <v>403102</v>
      </c>
      <c r="H87" s="95">
        <v>403102</v>
      </c>
    </row>
    <row r="88" spans="1:8" ht="13.5">
      <c r="A88" s="60">
        <v>192000</v>
      </c>
      <c r="B88" s="60">
        <v>230310</v>
      </c>
      <c r="C88" s="60">
        <v>550900</v>
      </c>
      <c r="D88" s="60">
        <v>200000</v>
      </c>
      <c r="F88" s="60" t="s">
        <v>751</v>
      </c>
      <c r="G88" s="62">
        <v>132514</v>
      </c>
      <c r="H88" s="62">
        <v>90718</v>
      </c>
    </row>
    <row r="89" spans="1:8" s="94" customFormat="1" ht="13.5">
      <c r="A89" s="92">
        <v>192000</v>
      </c>
      <c r="B89" s="92">
        <v>230310</v>
      </c>
      <c r="C89" s="92">
        <v>551820</v>
      </c>
      <c r="D89" s="92">
        <v>200000</v>
      </c>
      <c r="E89" s="92"/>
      <c r="F89" s="92" t="s">
        <v>314</v>
      </c>
      <c r="G89" s="95">
        <v>140000</v>
      </c>
      <c r="H89" s="95">
        <v>140000</v>
      </c>
    </row>
    <row r="90" spans="1:8" s="94" customFormat="1" ht="13.5">
      <c r="A90" s="92">
        <v>192000</v>
      </c>
      <c r="B90" s="92">
        <v>230310</v>
      </c>
      <c r="C90" s="92">
        <v>551810</v>
      </c>
      <c r="D90" s="92">
        <v>200000</v>
      </c>
      <c r="E90" s="92"/>
      <c r="F90" s="92" t="s">
        <v>315</v>
      </c>
      <c r="G90" s="95">
        <v>440000</v>
      </c>
      <c r="H90" s="95">
        <v>440000</v>
      </c>
    </row>
    <row r="91" spans="1:8" s="94" customFormat="1" ht="13.5">
      <c r="A91" s="92">
        <v>192000</v>
      </c>
      <c r="B91" s="60">
        <v>230310</v>
      </c>
      <c r="C91" s="92">
        <v>551700</v>
      </c>
      <c r="D91" s="92">
        <v>200000</v>
      </c>
      <c r="E91" s="92"/>
      <c r="F91" s="92" t="s">
        <v>790</v>
      </c>
      <c r="G91" s="95">
        <v>101000</v>
      </c>
      <c r="H91" s="95">
        <v>101000</v>
      </c>
    </row>
    <row r="92" spans="6:8" ht="13.5">
      <c r="F92" s="59" t="s">
        <v>799</v>
      </c>
      <c r="G92" s="73">
        <f>SUM(G83:G91)</f>
        <v>2063722</v>
      </c>
      <c r="H92" s="73">
        <v>2033614</v>
      </c>
    </row>
    <row r="93" spans="6:8" ht="13.5">
      <c r="F93" s="59"/>
      <c r="G93" s="73"/>
      <c r="H93" s="73"/>
    </row>
    <row r="94" spans="6:8" ht="13.5">
      <c r="F94" s="59"/>
      <c r="G94" s="73"/>
      <c r="H94" s="73"/>
    </row>
    <row r="95" spans="6:8" ht="13.5">
      <c r="F95" s="59" t="s">
        <v>800</v>
      </c>
      <c r="G95" s="73">
        <f>G38+G45+G61+G74+G79+G92+G69</f>
        <v>12694719</v>
      </c>
      <c r="H95" s="73">
        <v>12979053</v>
      </c>
    </row>
  </sheetData>
  <printOptions/>
  <pageMargins left="0.75" right="0.75" top="1" bottom="1" header="0.5" footer="0.5"/>
  <pageSetup firstPageNumber="23" useFirstPageNumber="1" horizontalDpi="600" verticalDpi="600" orientation="landscape" scale="83"/>
  <headerFooter alignWithMargins="0">
    <oddFooter>&amp;CPage S-&amp;P</oddFooter>
  </headerFooter>
  <rowBreaks count="2" manualBreakCount="2">
    <brk id="32" max="7" man="1"/>
    <brk id="6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5"/>
  <sheetViews>
    <sheetView showZeros="0" zoomScaleSheetLayoutView="75" workbookViewId="0" topLeftCell="A1">
      <selection activeCell="A1" sqref="A1"/>
    </sheetView>
  </sheetViews>
  <sheetFormatPr defaultColWidth="10.75390625" defaultRowHeight="12.75"/>
  <cols>
    <col min="1" max="4" width="10.75390625" style="3" customWidth="1"/>
    <col min="5" max="5" width="3.875" style="3" customWidth="1"/>
    <col min="6" max="6" width="64.75390625" style="3" customWidth="1"/>
    <col min="7" max="8" width="14.75390625" style="88" customWidth="1"/>
    <col min="9" max="16384" width="10.75390625" style="3" customWidth="1"/>
  </cols>
  <sheetData>
    <row r="1" spans="1:8" ht="13.5">
      <c r="A1" s="66" t="s">
        <v>162</v>
      </c>
      <c r="F1" s="60"/>
      <c r="G1" s="67" t="s">
        <v>661</v>
      </c>
      <c r="H1" s="67" t="s">
        <v>1042</v>
      </c>
    </row>
    <row r="2" spans="1:8" ht="15" thickBot="1">
      <c r="A2" s="68" t="s">
        <v>862</v>
      </c>
      <c r="B2" s="69"/>
      <c r="C2" s="69"/>
      <c r="D2" s="69"/>
      <c r="E2" s="69"/>
      <c r="F2" s="69"/>
      <c r="G2" s="70" t="s">
        <v>805</v>
      </c>
      <c r="H2" s="70" t="s">
        <v>805</v>
      </c>
    </row>
    <row r="3" spans="1:8" ht="13.5">
      <c r="A3" s="74" t="s">
        <v>87</v>
      </c>
      <c r="B3" s="107" t="s">
        <v>88</v>
      </c>
      <c r="C3" s="65" t="s">
        <v>89</v>
      </c>
      <c r="D3" s="65" t="s">
        <v>90</v>
      </c>
      <c r="E3" s="81"/>
      <c r="F3" s="61" t="s">
        <v>863</v>
      </c>
      <c r="G3" s="87"/>
      <c r="H3" s="87"/>
    </row>
    <row r="4" spans="1:8" ht="13.5">
      <c r="A4" s="3">
        <v>190000</v>
      </c>
      <c r="B4" s="3">
        <v>160000</v>
      </c>
      <c r="C4" s="3">
        <v>610000</v>
      </c>
      <c r="D4" s="3">
        <v>522000</v>
      </c>
      <c r="F4" s="60" t="s">
        <v>801</v>
      </c>
      <c r="G4" s="88">
        <v>456107</v>
      </c>
      <c r="H4" s="88">
        <v>460349.875</v>
      </c>
    </row>
    <row r="5" spans="1:9" ht="13.5">
      <c r="A5" s="3">
        <v>190000</v>
      </c>
      <c r="B5" s="3">
        <v>160000</v>
      </c>
      <c r="C5" s="3">
        <v>710000</v>
      </c>
      <c r="D5" s="3">
        <v>522000</v>
      </c>
      <c r="F5" s="60" t="s">
        <v>802</v>
      </c>
      <c r="G5" s="88">
        <v>171000</v>
      </c>
      <c r="H5" s="88">
        <v>171000</v>
      </c>
      <c r="I5" s="88"/>
    </row>
    <row r="6" spans="1:8" ht="13.5">
      <c r="A6" s="3">
        <v>190000</v>
      </c>
      <c r="B6" s="3">
        <v>160010</v>
      </c>
      <c r="C6" s="3">
        <v>610000</v>
      </c>
      <c r="D6" s="3">
        <v>522000</v>
      </c>
      <c r="F6" s="60" t="s">
        <v>597</v>
      </c>
      <c r="G6" s="88">
        <v>154469</v>
      </c>
      <c r="H6" s="88">
        <v>154468.8625</v>
      </c>
    </row>
    <row r="7" spans="1:9" ht="13.5">
      <c r="A7" s="3">
        <v>190000</v>
      </c>
      <c r="B7" s="3">
        <v>160010</v>
      </c>
      <c r="C7" s="3">
        <v>710000</v>
      </c>
      <c r="D7" s="3">
        <v>522000</v>
      </c>
      <c r="F7" s="60" t="s">
        <v>598</v>
      </c>
      <c r="G7" s="88">
        <v>57829</v>
      </c>
      <c r="H7" s="88">
        <v>50200</v>
      </c>
      <c r="I7" s="88"/>
    </row>
    <row r="8" spans="1:8" ht="13.5">
      <c r="A8" s="3">
        <v>190000</v>
      </c>
      <c r="B8" s="3">
        <v>160020</v>
      </c>
      <c r="C8" s="3">
        <v>610000</v>
      </c>
      <c r="D8" s="3">
        <v>522000</v>
      </c>
      <c r="F8" s="60" t="s">
        <v>599</v>
      </c>
      <c r="G8" s="88">
        <v>64263</v>
      </c>
      <c r="H8" s="88">
        <v>64262.5</v>
      </c>
    </row>
    <row r="9" spans="1:9" ht="13.5">
      <c r="A9" s="3">
        <v>190000</v>
      </c>
      <c r="B9" s="3">
        <v>160020</v>
      </c>
      <c r="C9" s="3">
        <v>710000</v>
      </c>
      <c r="D9" s="3">
        <v>522000</v>
      </c>
      <c r="F9" s="60" t="s">
        <v>600</v>
      </c>
      <c r="G9" s="88">
        <v>5700</v>
      </c>
      <c r="H9" s="88">
        <v>5700</v>
      </c>
      <c r="I9" s="88"/>
    </row>
    <row r="10" spans="1:8" ht="13.5">
      <c r="A10" s="3">
        <v>190000</v>
      </c>
      <c r="B10" s="3">
        <v>160100</v>
      </c>
      <c r="C10" s="3">
        <v>820000</v>
      </c>
      <c r="D10" s="3">
        <v>900000</v>
      </c>
      <c r="F10" s="60" t="s">
        <v>689</v>
      </c>
      <c r="G10" s="88">
        <v>27857</v>
      </c>
      <c r="H10" s="88">
        <v>27857</v>
      </c>
    </row>
    <row r="11" spans="1:8" ht="13.5">
      <c r="A11" s="3">
        <v>190000</v>
      </c>
      <c r="B11" s="3">
        <v>160100</v>
      </c>
      <c r="C11" s="3">
        <v>610000</v>
      </c>
      <c r="D11" s="3">
        <v>522000</v>
      </c>
      <c r="F11" s="60" t="s">
        <v>31</v>
      </c>
      <c r="G11" s="88">
        <v>8640</v>
      </c>
      <c r="H11" s="88">
        <v>8640</v>
      </c>
    </row>
    <row r="12" spans="1:8" ht="13.5">
      <c r="A12" s="3">
        <v>190000</v>
      </c>
      <c r="B12" s="3">
        <v>160100</v>
      </c>
      <c r="C12" s="3">
        <v>710000</v>
      </c>
      <c r="D12" s="3">
        <v>522000</v>
      </c>
      <c r="F12" s="60" t="s">
        <v>1141</v>
      </c>
      <c r="G12" s="88">
        <v>255794</v>
      </c>
      <c r="H12" s="88">
        <v>260794</v>
      </c>
    </row>
    <row r="13" spans="1:8" ht="13.5">
      <c r="A13" s="3">
        <v>190000</v>
      </c>
      <c r="B13" s="3">
        <v>160150</v>
      </c>
      <c r="C13" s="3">
        <v>610000</v>
      </c>
      <c r="D13" s="3">
        <v>522000</v>
      </c>
      <c r="F13" s="60" t="s">
        <v>392</v>
      </c>
      <c r="G13" s="88">
        <v>128343</v>
      </c>
      <c r="H13" s="88">
        <v>128343.125</v>
      </c>
    </row>
    <row r="14" spans="1:8" ht="13.5">
      <c r="A14" s="3">
        <v>190000</v>
      </c>
      <c r="B14" s="3">
        <v>160150</v>
      </c>
      <c r="C14" s="3">
        <v>710000</v>
      </c>
      <c r="D14" s="3">
        <v>522000</v>
      </c>
      <c r="F14" s="60" t="s">
        <v>393</v>
      </c>
      <c r="G14" s="88">
        <v>233000</v>
      </c>
      <c r="H14" s="88">
        <v>233000</v>
      </c>
    </row>
    <row r="15" spans="1:8" ht="13.5">
      <c r="A15" s="3">
        <v>190000</v>
      </c>
      <c r="B15" s="3">
        <v>160200</v>
      </c>
      <c r="C15" s="3">
        <v>610000</v>
      </c>
      <c r="D15" s="3">
        <v>522000</v>
      </c>
      <c r="F15" s="60" t="s">
        <v>453</v>
      </c>
      <c r="G15" s="88">
        <v>259370</v>
      </c>
      <c r="H15" s="88">
        <v>265432.0125</v>
      </c>
    </row>
    <row r="16" spans="1:8" ht="13.5">
      <c r="A16" s="3">
        <v>190000</v>
      </c>
      <c r="B16" s="3">
        <v>160200</v>
      </c>
      <c r="C16" s="3">
        <v>710000</v>
      </c>
      <c r="D16" s="3">
        <v>522000</v>
      </c>
      <c r="F16" s="60" t="s">
        <v>454</v>
      </c>
      <c r="G16" s="88">
        <v>120000</v>
      </c>
      <c r="H16" s="88">
        <v>132000</v>
      </c>
    </row>
    <row r="17" spans="1:8" ht="13.5">
      <c r="A17" s="3">
        <v>190000</v>
      </c>
      <c r="B17" s="3">
        <v>160300</v>
      </c>
      <c r="C17" s="3">
        <v>610000</v>
      </c>
      <c r="D17" s="3">
        <v>522000</v>
      </c>
      <c r="F17" s="60" t="s">
        <v>690</v>
      </c>
      <c r="G17" s="88">
        <v>112544</v>
      </c>
      <c r="H17" s="88">
        <v>112544.25</v>
      </c>
    </row>
    <row r="18" spans="1:8" ht="13.5">
      <c r="A18" s="3">
        <v>190000</v>
      </c>
      <c r="B18" s="3">
        <v>160300</v>
      </c>
      <c r="C18" s="3">
        <v>710000</v>
      </c>
      <c r="D18" s="3">
        <v>522000</v>
      </c>
      <c r="F18" s="60" t="s">
        <v>692</v>
      </c>
      <c r="G18" s="88">
        <v>15515</v>
      </c>
      <c r="H18" s="88">
        <v>15515</v>
      </c>
    </row>
    <row r="19" spans="1:8" ht="13.5">
      <c r="A19" s="3">
        <v>190000</v>
      </c>
      <c r="B19" s="3">
        <v>160410</v>
      </c>
      <c r="C19" s="3">
        <v>610000</v>
      </c>
      <c r="D19" s="3">
        <v>522000</v>
      </c>
      <c r="F19" s="60" t="s">
        <v>708</v>
      </c>
      <c r="G19" s="88">
        <v>169863</v>
      </c>
      <c r="H19" s="88">
        <v>167625</v>
      </c>
    </row>
    <row r="20" spans="1:8" ht="13.5">
      <c r="A20" s="3">
        <v>190000</v>
      </c>
      <c r="B20" s="3">
        <v>160410</v>
      </c>
      <c r="C20" s="3">
        <v>710000</v>
      </c>
      <c r="D20" s="3">
        <v>522000</v>
      </c>
      <c r="F20" s="60" t="s">
        <v>709</v>
      </c>
      <c r="G20" s="88">
        <v>159250</v>
      </c>
      <c r="H20" s="88">
        <v>159250</v>
      </c>
    </row>
    <row r="21" spans="1:8" ht="13.5">
      <c r="A21" s="3">
        <v>190000</v>
      </c>
      <c r="B21" s="3">
        <v>160410</v>
      </c>
      <c r="C21" s="3">
        <v>760000</v>
      </c>
      <c r="D21" s="3">
        <v>522000</v>
      </c>
      <c r="F21" s="60" t="s">
        <v>711</v>
      </c>
      <c r="G21" s="88">
        <v>173788</v>
      </c>
      <c r="H21" s="88">
        <v>176974</v>
      </c>
    </row>
    <row r="22" spans="1:8" ht="13.5">
      <c r="A22" s="3">
        <v>190000</v>
      </c>
      <c r="B22" s="3">
        <v>160420</v>
      </c>
      <c r="C22" s="3">
        <v>610000</v>
      </c>
      <c r="D22" s="3">
        <v>522000</v>
      </c>
      <c r="F22" s="60" t="s">
        <v>693</v>
      </c>
      <c r="G22" s="88">
        <v>419101</v>
      </c>
      <c r="H22" s="88">
        <v>453816.7875</v>
      </c>
    </row>
    <row r="23" spans="1:8" ht="13.5">
      <c r="A23" s="3">
        <v>190000</v>
      </c>
      <c r="B23" s="3">
        <v>160420</v>
      </c>
      <c r="C23" s="3">
        <v>710000</v>
      </c>
      <c r="D23" s="3">
        <v>522000</v>
      </c>
      <c r="F23" s="60" t="s">
        <v>695</v>
      </c>
      <c r="G23" s="88">
        <v>303142</v>
      </c>
      <c r="H23" s="88">
        <v>314142</v>
      </c>
    </row>
    <row r="24" spans="1:8" ht="13.5">
      <c r="A24" s="3">
        <v>190000</v>
      </c>
      <c r="B24" s="3">
        <v>160420</v>
      </c>
      <c r="C24" s="3">
        <v>760000</v>
      </c>
      <c r="D24" s="3">
        <v>522000</v>
      </c>
      <c r="F24" s="60" t="s">
        <v>696</v>
      </c>
      <c r="G24" s="88">
        <v>210040</v>
      </c>
      <c r="H24" s="88">
        <v>200352</v>
      </c>
    </row>
    <row r="25" spans="1:8" ht="13.5">
      <c r="A25" s="3">
        <v>190000</v>
      </c>
      <c r="B25" s="3">
        <v>160440</v>
      </c>
      <c r="C25" s="3">
        <v>610000</v>
      </c>
      <c r="D25" s="3">
        <v>522000</v>
      </c>
      <c r="F25" s="60" t="s">
        <v>723</v>
      </c>
      <c r="G25" s="88">
        <v>37588</v>
      </c>
      <c r="H25" s="88">
        <v>37587.5</v>
      </c>
    </row>
    <row r="26" spans="1:8" ht="13.5">
      <c r="A26" s="3">
        <v>190000</v>
      </c>
      <c r="B26" s="3">
        <v>160440</v>
      </c>
      <c r="C26" s="3">
        <v>710000</v>
      </c>
      <c r="D26" s="3">
        <v>522000</v>
      </c>
      <c r="F26" s="60" t="s">
        <v>724</v>
      </c>
      <c r="G26" s="88">
        <v>50115</v>
      </c>
      <c r="H26" s="88">
        <v>50115</v>
      </c>
    </row>
    <row r="27" spans="1:8" ht="13.5">
      <c r="A27" s="3">
        <v>190000</v>
      </c>
      <c r="B27" s="3">
        <v>160440</v>
      </c>
      <c r="C27" s="3">
        <v>760000</v>
      </c>
      <c r="D27" s="3">
        <v>522000</v>
      </c>
      <c r="F27" s="60" t="s">
        <v>725</v>
      </c>
      <c r="G27" s="88">
        <v>60460</v>
      </c>
      <c r="H27" s="88">
        <v>62165</v>
      </c>
    </row>
    <row r="28" spans="1:8" ht="13.5">
      <c r="A28" s="3">
        <v>190000</v>
      </c>
      <c r="B28" s="3">
        <v>160460</v>
      </c>
      <c r="C28" s="3">
        <v>610000</v>
      </c>
      <c r="D28" s="3">
        <v>522000</v>
      </c>
      <c r="F28" s="60" t="s">
        <v>730</v>
      </c>
      <c r="G28" s="88">
        <v>57868</v>
      </c>
      <c r="H28" s="88">
        <v>57867.774999999994</v>
      </c>
    </row>
    <row r="29" spans="1:8" ht="13.5">
      <c r="A29" s="3">
        <v>190000</v>
      </c>
      <c r="B29" s="3">
        <v>160460</v>
      </c>
      <c r="C29" s="3">
        <v>710000</v>
      </c>
      <c r="D29" s="3">
        <v>522000</v>
      </c>
      <c r="F29" s="60" t="s">
        <v>731</v>
      </c>
      <c r="G29" s="88">
        <v>33896</v>
      </c>
      <c r="H29" s="88">
        <v>33896</v>
      </c>
    </row>
    <row r="30" spans="1:8" ht="13.5">
      <c r="A30" s="3">
        <v>190000</v>
      </c>
      <c r="B30" s="3">
        <v>160460</v>
      </c>
      <c r="C30" s="3">
        <v>760000</v>
      </c>
      <c r="D30" s="3">
        <v>522000</v>
      </c>
      <c r="F30" s="60" t="s">
        <v>957</v>
      </c>
      <c r="G30" s="88">
        <v>185798</v>
      </c>
      <c r="H30" s="88">
        <v>190562</v>
      </c>
    </row>
    <row r="31" spans="1:8" ht="13.5">
      <c r="A31" s="3">
        <v>190000</v>
      </c>
      <c r="B31" s="3">
        <v>160610</v>
      </c>
      <c r="C31" s="3">
        <v>610000</v>
      </c>
      <c r="D31" s="3">
        <v>522000</v>
      </c>
      <c r="F31" s="60" t="s">
        <v>698</v>
      </c>
      <c r="G31" s="88">
        <v>367508</v>
      </c>
      <c r="H31" s="88">
        <v>396525.0875</v>
      </c>
    </row>
    <row r="32" spans="1:8" ht="13.5">
      <c r="A32" s="74" t="s">
        <v>87</v>
      </c>
      <c r="B32" s="107" t="s">
        <v>88</v>
      </c>
      <c r="C32" s="65" t="s">
        <v>89</v>
      </c>
      <c r="D32" s="65" t="s">
        <v>90</v>
      </c>
      <c r="F32" s="61" t="s">
        <v>757</v>
      </c>
      <c r="G32" s="87"/>
      <c r="H32" s="87"/>
    </row>
    <row r="33" spans="1:8" ht="13.5">
      <c r="A33" s="3">
        <v>190000</v>
      </c>
      <c r="B33" s="3">
        <v>160610</v>
      </c>
      <c r="C33" s="3">
        <v>710000</v>
      </c>
      <c r="D33" s="3">
        <v>522000</v>
      </c>
      <c r="F33" s="60" t="s">
        <v>699</v>
      </c>
      <c r="G33" s="88">
        <v>226780</v>
      </c>
      <c r="H33" s="88">
        <v>251780</v>
      </c>
    </row>
    <row r="34" spans="1:8" ht="13.5">
      <c r="A34" s="3">
        <v>190000</v>
      </c>
      <c r="B34" s="3">
        <v>160610</v>
      </c>
      <c r="C34" s="3">
        <v>760000</v>
      </c>
      <c r="D34" s="3">
        <v>522000</v>
      </c>
      <c r="F34" s="60" t="s">
        <v>704</v>
      </c>
      <c r="G34" s="88">
        <v>225491</v>
      </c>
      <c r="H34" s="88">
        <v>227765</v>
      </c>
    </row>
    <row r="35" spans="1:8" ht="13.5">
      <c r="A35" s="3">
        <v>190000</v>
      </c>
      <c r="B35" s="3">
        <v>160630</v>
      </c>
      <c r="C35" s="3">
        <v>610000</v>
      </c>
      <c r="D35" s="3">
        <v>522000</v>
      </c>
      <c r="F35" s="60" t="s">
        <v>727</v>
      </c>
      <c r="G35" s="88">
        <v>29330</v>
      </c>
      <c r="H35" s="88">
        <v>29330.4</v>
      </c>
    </row>
    <row r="36" spans="1:8" ht="13.5">
      <c r="A36" s="3">
        <v>190000</v>
      </c>
      <c r="B36" s="3">
        <v>160630</v>
      </c>
      <c r="C36" s="3">
        <v>710000</v>
      </c>
      <c r="D36" s="3">
        <v>522000</v>
      </c>
      <c r="F36" s="60" t="s">
        <v>728</v>
      </c>
      <c r="G36" s="88">
        <v>53000</v>
      </c>
      <c r="H36" s="88">
        <v>53000</v>
      </c>
    </row>
    <row r="37" spans="1:8" ht="13.5">
      <c r="A37" s="3">
        <v>190000</v>
      </c>
      <c r="B37" s="3">
        <v>160630</v>
      </c>
      <c r="C37" s="3">
        <v>760000</v>
      </c>
      <c r="D37" s="3">
        <v>522000</v>
      </c>
      <c r="F37" s="60" t="s">
        <v>729</v>
      </c>
      <c r="G37" s="88">
        <v>70211</v>
      </c>
      <c r="H37" s="88">
        <v>71206</v>
      </c>
    </row>
    <row r="38" spans="1:8" ht="13.5">
      <c r="A38" s="3">
        <v>190000</v>
      </c>
      <c r="B38" s="3">
        <v>160640</v>
      </c>
      <c r="C38" s="3">
        <v>610000</v>
      </c>
      <c r="D38" s="3">
        <v>522000</v>
      </c>
      <c r="F38" s="60" t="s">
        <v>734</v>
      </c>
      <c r="G38" s="88">
        <v>56535</v>
      </c>
      <c r="H38" s="88">
        <v>56534.8525</v>
      </c>
    </row>
    <row r="39" spans="1:8" ht="13.5">
      <c r="A39" s="3">
        <v>190000</v>
      </c>
      <c r="B39" s="3">
        <v>160640</v>
      </c>
      <c r="C39" s="3">
        <v>710000</v>
      </c>
      <c r="D39" s="3">
        <v>522000</v>
      </c>
      <c r="F39" s="60" t="s">
        <v>735</v>
      </c>
      <c r="G39" s="88">
        <v>71333</v>
      </c>
      <c r="H39" s="88">
        <v>76292</v>
      </c>
    </row>
    <row r="40" spans="1:8" ht="13.5">
      <c r="A40" s="3">
        <v>190000</v>
      </c>
      <c r="B40" s="3">
        <v>160640</v>
      </c>
      <c r="C40" s="3">
        <v>760000</v>
      </c>
      <c r="D40" s="3">
        <v>522000</v>
      </c>
      <c r="F40" s="60" t="s">
        <v>736</v>
      </c>
      <c r="G40" s="88">
        <v>199417</v>
      </c>
      <c r="H40" s="88">
        <v>201488</v>
      </c>
    </row>
    <row r="41" spans="1:8" ht="13.5">
      <c r="A41" s="3">
        <v>190000</v>
      </c>
      <c r="B41" s="3">
        <v>160650</v>
      </c>
      <c r="C41" s="3">
        <v>610000</v>
      </c>
      <c r="D41" s="3">
        <v>522000</v>
      </c>
      <c r="F41" s="60" t="s">
        <v>720</v>
      </c>
      <c r="G41" s="88">
        <v>45311</v>
      </c>
      <c r="H41" s="88">
        <v>45910.1</v>
      </c>
    </row>
    <row r="42" spans="1:8" ht="13.5">
      <c r="A42" s="3">
        <v>190000</v>
      </c>
      <c r="B42" s="3">
        <v>160650</v>
      </c>
      <c r="C42" s="3">
        <v>710000</v>
      </c>
      <c r="D42" s="3">
        <v>522000</v>
      </c>
      <c r="F42" s="60" t="s">
        <v>721</v>
      </c>
      <c r="G42" s="88">
        <v>52500</v>
      </c>
      <c r="H42" s="88">
        <v>37500</v>
      </c>
    </row>
    <row r="43" spans="1:8" ht="13.5">
      <c r="A43" s="3">
        <v>190000</v>
      </c>
      <c r="B43" s="3">
        <v>160650</v>
      </c>
      <c r="C43" s="3">
        <v>760000</v>
      </c>
      <c r="D43" s="3">
        <v>522000</v>
      </c>
      <c r="F43" s="60" t="s">
        <v>722</v>
      </c>
      <c r="G43" s="88">
        <v>61228</v>
      </c>
      <c r="H43" s="88">
        <v>76975</v>
      </c>
    </row>
    <row r="44" spans="1:8" ht="13.5">
      <c r="A44" s="3">
        <v>190000</v>
      </c>
      <c r="B44" s="3">
        <v>160660</v>
      </c>
      <c r="C44" s="3">
        <v>610000</v>
      </c>
      <c r="D44" s="3">
        <v>522000</v>
      </c>
      <c r="F44" s="60" t="s">
        <v>716</v>
      </c>
      <c r="G44" s="88">
        <v>31020</v>
      </c>
      <c r="H44" s="88">
        <v>31020</v>
      </c>
    </row>
    <row r="45" spans="1:8" ht="13.5">
      <c r="A45" s="3">
        <v>190000</v>
      </c>
      <c r="B45" s="3">
        <v>160660</v>
      </c>
      <c r="C45" s="3">
        <v>710000</v>
      </c>
      <c r="D45" s="3">
        <v>522000</v>
      </c>
      <c r="F45" s="60" t="s">
        <v>717</v>
      </c>
      <c r="G45" s="88">
        <v>18113</v>
      </c>
      <c r="H45" s="88">
        <v>18113</v>
      </c>
    </row>
    <row r="46" spans="1:8" ht="13.5">
      <c r="A46" s="3">
        <v>190000</v>
      </c>
      <c r="B46" s="3">
        <v>160660</v>
      </c>
      <c r="C46" s="3">
        <v>760000</v>
      </c>
      <c r="D46" s="3">
        <v>522000</v>
      </c>
      <c r="F46" s="60" t="s">
        <v>719</v>
      </c>
      <c r="G46" s="88">
        <v>82797</v>
      </c>
      <c r="H46" s="88">
        <v>84039</v>
      </c>
    </row>
    <row r="47" spans="1:8" ht="13.5">
      <c r="A47" s="3">
        <v>190000</v>
      </c>
      <c r="B47" s="3">
        <v>160670</v>
      </c>
      <c r="C47" s="3">
        <v>610000</v>
      </c>
      <c r="D47" s="3">
        <v>522000</v>
      </c>
      <c r="F47" s="60" t="s">
        <v>732</v>
      </c>
      <c r="G47" s="88">
        <v>72503</v>
      </c>
      <c r="H47" s="88">
        <v>72502.9875</v>
      </c>
    </row>
    <row r="48" spans="1:8" ht="13.5">
      <c r="A48" s="3">
        <v>190000</v>
      </c>
      <c r="B48" s="3">
        <v>160670</v>
      </c>
      <c r="C48" s="3">
        <v>710000</v>
      </c>
      <c r="D48" s="3">
        <v>522000</v>
      </c>
      <c r="F48" s="60" t="s">
        <v>733</v>
      </c>
      <c r="G48" s="88">
        <v>31799</v>
      </c>
      <c r="H48" s="88">
        <v>31799</v>
      </c>
    </row>
    <row r="49" spans="1:8" ht="13.5">
      <c r="A49" s="3">
        <v>190000</v>
      </c>
      <c r="B49" s="3">
        <v>160670</v>
      </c>
      <c r="C49" s="3">
        <v>760000</v>
      </c>
      <c r="D49" s="3">
        <v>522000</v>
      </c>
      <c r="F49" s="60" t="s">
        <v>958</v>
      </c>
      <c r="G49" s="88">
        <v>169492</v>
      </c>
      <c r="H49" s="88">
        <v>171177</v>
      </c>
    </row>
    <row r="50" spans="1:8" ht="13.5">
      <c r="A50" s="3">
        <v>190000</v>
      </c>
      <c r="B50" s="3">
        <v>160680</v>
      </c>
      <c r="C50" s="3">
        <v>610000</v>
      </c>
      <c r="D50" s="3">
        <v>522000</v>
      </c>
      <c r="F50" s="60" t="s">
        <v>705</v>
      </c>
      <c r="G50" s="88">
        <v>96391</v>
      </c>
      <c r="H50" s="88">
        <v>96391.125</v>
      </c>
    </row>
    <row r="51" spans="1:8" ht="13.5">
      <c r="A51" s="3">
        <v>190000</v>
      </c>
      <c r="B51" s="3">
        <v>160680</v>
      </c>
      <c r="C51" s="3">
        <v>710000</v>
      </c>
      <c r="D51" s="3">
        <v>522000</v>
      </c>
      <c r="F51" s="60" t="s">
        <v>706</v>
      </c>
      <c r="G51" s="88">
        <v>72486</v>
      </c>
      <c r="H51" s="88">
        <v>83030</v>
      </c>
    </row>
    <row r="52" spans="1:8" ht="13.5">
      <c r="A52" s="3">
        <v>190000</v>
      </c>
      <c r="B52" s="3">
        <v>160680</v>
      </c>
      <c r="C52" s="3">
        <v>760000</v>
      </c>
      <c r="D52" s="3">
        <v>522000</v>
      </c>
      <c r="F52" s="60" t="s">
        <v>707</v>
      </c>
      <c r="G52" s="88">
        <v>163568</v>
      </c>
      <c r="H52" s="88">
        <v>165713</v>
      </c>
    </row>
    <row r="53" spans="1:8" ht="13.5">
      <c r="A53" s="3">
        <v>190000</v>
      </c>
      <c r="B53" s="3">
        <v>160810</v>
      </c>
      <c r="C53" s="3">
        <v>610000</v>
      </c>
      <c r="D53" s="3">
        <v>522000</v>
      </c>
      <c r="F53" s="60" t="s">
        <v>120</v>
      </c>
      <c r="G53" s="88">
        <v>10800</v>
      </c>
      <c r="H53" s="88">
        <v>11462.5</v>
      </c>
    </row>
    <row r="54" spans="1:8" ht="13.5">
      <c r="A54" s="3">
        <v>190000</v>
      </c>
      <c r="B54" s="3">
        <v>160810</v>
      </c>
      <c r="C54" s="3">
        <v>710000</v>
      </c>
      <c r="D54" s="3">
        <v>522000</v>
      </c>
      <c r="F54" s="60" t="s">
        <v>121</v>
      </c>
      <c r="G54" s="88">
        <v>20000</v>
      </c>
      <c r="H54" s="88">
        <v>10000</v>
      </c>
    </row>
    <row r="56" spans="6:9" s="94" customFormat="1" ht="13.5">
      <c r="F56" s="103" t="s">
        <v>759</v>
      </c>
      <c r="G56" s="104">
        <f>SUM(G4:G54)-1</f>
        <v>6158952</v>
      </c>
      <c r="H56" s="104">
        <v>6294013.74</v>
      </c>
      <c r="I56" s="98"/>
    </row>
    <row r="59" spans="1:8" ht="13.5">
      <c r="A59" s="74" t="s">
        <v>87</v>
      </c>
      <c r="B59" s="107" t="s">
        <v>88</v>
      </c>
      <c r="C59" s="65" t="s">
        <v>89</v>
      </c>
      <c r="D59" s="65" t="s">
        <v>90</v>
      </c>
      <c r="F59" s="61" t="s">
        <v>760</v>
      </c>
      <c r="G59" s="87"/>
      <c r="H59" s="87"/>
    </row>
    <row r="60" spans="1:8" ht="13.5">
      <c r="A60" s="3">
        <v>195025</v>
      </c>
      <c r="B60" s="3">
        <v>230130</v>
      </c>
      <c r="C60" s="3">
        <v>710000</v>
      </c>
      <c r="D60" s="3">
        <v>500000</v>
      </c>
      <c r="F60" s="60" t="s">
        <v>642</v>
      </c>
      <c r="G60" s="88">
        <v>35000</v>
      </c>
      <c r="H60" s="88">
        <v>35000</v>
      </c>
    </row>
    <row r="61" spans="1:8" ht="13.5">
      <c r="A61" s="3">
        <v>195045</v>
      </c>
      <c r="B61" s="3">
        <v>230130</v>
      </c>
      <c r="C61" s="3">
        <v>610000</v>
      </c>
      <c r="D61" s="3">
        <v>500000</v>
      </c>
      <c r="F61" s="60" t="s">
        <v>645</v>
      </c>
      <c r="G61" s="88">
        <v>130643</v>
      </c>
      <c r="H61" s="88">
        <v>133678.0775</v>
      </c>
    </row>
    <row r="62" spans="1:8" ht="13.5">
      <c r="A62" s="3">
        <v>195045</v>
      </c>
      <c r="B62" s="3">
        <v>230130</v>
      </c>
      <c r="C62" s="3">
        <v>710000</v>
      </c>
      <c r="D62" s="3">
        <v>500000</v>
      </c>
      <c r="F62" s="60" t="s">
        <v>646</v>
      </c>
      <c r="G62" s="88">
        <v>461267</v>
      </c>
      <c r="H62" s="88">
        <v>466679</v>
      </c>
    </row>
    <row r="63" spans="1:8" ht="13.5">
      <c r="A63" s="3">
        <v>195055</v>
      </c>
      <c r="B63" s="3">
        <v>660000</v>
      </c>
      <c r="C63" s="3">
        <v>710000</v>
      </c>
      <c r="D63" s="3">
        <v>500000</v>
      </c>
      <c r="F63" s="60" t="s">
        <v>644</v>
      </c>
      <c r="G63" s="88">
        <v>19460</v>
      </c>
      <c r="H63" s="88">
        <v>20010</v>
      </c>
    </row>
    <row r="64" spans="6:8" ht="13.5">
      <c r="F64" s="59" t="s">
        <v>766</v>
      </c>
      <c r="G64" s="89">
        <f>SUM(G60:G63)</f>
        <v>646370</v>
      </c>
      <c r="H64" s="89">
        <v>655367.0775</v>
      </c>
    </row>
    <row r="67" spans="6:8" ht="13.5">
      <c r="F67" s="61" t="s">
        <v>767</v>
      </c>
      <c r="G67" s="87"/>
      <c r="H67" s="87"/>
    </row>
    <row r="68" spans="1:8" ht="13.5">
      <c r="A68" s="3">
        <v>194000</v>
      </c>
      <c r="B68" s="3">
        <v>230510</v>
      </c>
      <c r="C68" s="3">
        <v>610000</v>
      </c>
      <c r="D68" s="3">
        <v>510000</v>
      </c>
      <c r="F68" s="60" t="s">
        <v>647</v>
      </c>
      <c r="G68" s="88">
        <v>28193</v>
      </c>
      <c r="H68" s="88">
        <v>29779.9125</v>
      </c>
    </row>
    <row r="69" spans="1:8" ht="13.5">
      <c r="A69" s="3">
        <v>194000</v>
      </c>
      <c r="B69" s="3">
        <v>230510</v>
      </c>
      <c r="C69" s="3">
        <v>710000</v>
      </c>
      <c r="D69" s="3">
        <v>510000</v>
      </c>
      <c r="F69" s="60" t="s">
        <v>649</v>
      </c>
      <c r="G69" s="88">
        <v>81026</v>
      </c>
      <c r="H69" s="88">
        <v>68860</v>
      </c>
    </row>
    <row r="70" spans="1:8" ht="13.5">
      <c r="A70" s="3">
        <v>194000</v>
      </c>
      <c r="B70" s="3">
        <v>230520</v>
      </c>
      <c r="C70" s="3">
        <v>610000</v>
      </c>
      <c r="D70" s="3">
        <v>500000</v>
      </c>
      <c r="F70" s="60" t="s">
        <v>650</v>
      </c>
      <c r="G70" s="88">
        <v>202319</v>
      </c>
      <c r="H70" s="88">
        <v>204849.42</v>
      </c>
    </row>
    <row r="71" spans="1:8" ht="13.5">
      <c r="A71" s="3">
        <v>194000</v>
      </c>
      <c r="B71" s="3">
        <v>230520</v>
      </c>
      <c r="C71" s="3">
        <v>710000</v>
      </c>
      <c r="D71" s="3">
        <v>500000</v>
      </c>
      <c r="F71" s="60" t="s">
        <v>651</v>
      </c>
      <c r="G71" s="88">
        <v>335346</v>
      </c>
      <c r="H71" s="88">
        <v>132554</v>
      </c>
    </row>
    <row r="72" spans="6:8" ht="13.5">
      <c r="F72" s="59" t="s">
        <v>783</v>
      </c>
      <c r="G72" s="89">
        <f>SUM(G68:G71)</f>
        <v>646884</v>
      </c>
      <c r="H72" s="89">
        <v>436043.3325</v>
      </c>
    </row>
    <row r="75" spans="6:8" ht="13.5">
      <c r="F75" s="61" t="s">
        <v>407</v>
      </c>
      <c r="G75" s="87"/>
      <c r="H75" s="87"/>
    </row>
    <row r="76" spans="1:8" ht="13.5">
      <c r="A76" s="3">
        <v>194000</v>
      </c>
      <c r="B76" s="3">
        <v>230530</v>
      </c>
      <c r="C76" s="3">
        <v>610000</v>
      </c>
      <c r="D76" s="3">
        <v>500000</v>
      </c>
      <c r="F76" s="60" t="s">
        <v>411</v>
      </c>
      <c r="G76" s="88">
        <v>141136</v>
      </c>
      <c r="H76" s="88">
        <v>143969.595</v>
      </c>
    </row>
    <row r="77" spans="1:8" ht="13.5">
      <c r="A77" s="3">
        <v>194000</v>
      </c>
      <c r="B77" s="3">
        <v>230530</v>
      </c>
      <c r="C77" s="3">
        <v>710000</v>
      </c>
      <c r="D77" s="3">
        <v>500000</v>
      </c>
      <c r="F77" s="60" t="s">
        <v>412</v>
      </c>
      <c r="G77" s="88">
        <v>421780</v>
      </c>
      <c r="H77" s="88">
        <v>558180</v>
      </c>
    </row>
    <row r="78" spans="6:8" ht="13.5">
      <c r="F78" s="59" t="s">
        <v>408</v>
      </c>
      <c r="G78" s="89">
        <f>SUM(G76:G77)</f>
        <v>562916</v>
      </c>
      <c r="H78" s="89">
        <v>702149.595</v>
      </c>
    </row>
    <row r="79" spans="6:8" ht="13.5">
      <c r="F79" s="59"/>
      <c r="G79" s="89"/>
      <c r="H79" s="89"/>
    </row>
    <row r="80" spans="6:8" ht="13.5">
      <c r="F80" s="59"/>
      <c r="G80" s="89"/>
      <c r="H80" s="89"/>
    </row>
    <row r="81" spans="6:8" ht="13.5">
      <c r="F81" s="61" t="s">
        <v>784</v>
      </c>
      <c r="G81" s="87"/>
      <c r="H81" s="87"/>
    </row>
    <row r="82" spans="1:8" ht="13.5">
      <c r="A82" s="3">
        <v>193000</v>
      </c>
      <c r="B82" s="3">
        <v>450100</v>
      </c>
      <c r="C82" s="3">
        <v>610000</v>
      </c>
      <c r="D82" s="3">
        <v>510000</v>
      </c>
      <c r="F82" s="60" t="s">
        <v>652</v>
      </c>
      <c r="G82" s="88">
        <v>375046</v>
      </c>
      <c r="H82" s="88">
        <v>457724.6175</v>
      </c>
    </row>
    <row r="83" spans="1:8" ht="13.5">
      <c r="A83" s="3">
        <v>193000</v>
      </c>
      <c r="B83" s="3">
        <v>450100</v>
      </c>
      <c r="C83" s="3">
        <v>710000</v>
      </c>
      <c r="D83" s="3">
        <v>510000</v>
      </c>
      <c r="F83" s="60" t="s">
        <v>653</v>
      </c>
      <c r="G83" s="88">
        <v>698607</v>
      </c>
      <c r="H83" s="88">
        <v>805356</v>
      </c>
    </row>
    <row r="84" spans="6:8" ht="13.5">
      <c r="F84" s="59" t="s">
        <v>788</v>
      </c>
      <c r="G84" s="89">
        <f>SUM(G82:G83)</f>
        <v>1073653</v>
      </c>
      <c r="H84" s="89">
        <v>1263080.6175</v>
      </c>
    </row>
    <row r="87" spans="1:8" ht="13.5">
      <c r="A87" s="74" t="s">
        <v>87</v>
      </c>
      <c r="B87" s="107" t="s">
        <v>88</v>
      </c>
      <c r="C87" s="65" t="s">
        <v>89</v>
      </c>
      <c r="D87" s="65" t="s">
        <v>90</v>
      </c>
      <c r="F87" s="61" t="s">
        <v>789</v>
      </c>
      <c r="G87" s="87"/>
      <c r="H87" s="87"/>
    </row>
    <row r="88" spans="1:8" s="94" customFormat="1" ht="13.5">
      <c r="A88" s="94">
        <v>191300</v>
      </c>
      <c r="B88" s="94">
        <v>660000</v>
      </c>
      <c r="C88" s="94">
        <v>710000</v>
      </c>
      <c r="D88" s="94">
        <v>510000</v>
      </c>
      <c r="F88" s="92" t="s">
        <v>654</v>
      </c>
      <c r="G88" s="98">
        <v>9250</v>
      </c>
      <c r="H88" s="98">
        <v>9250</v>
      </c>
    </row>
    <row r="89" spans="1:8" ht="13.5">
      <c r="A89" s="3">
        <v>191300</v>
      </c>
      <c r="B89" s="3">
        <v>660000</v>
      </c>
      <c r="C89" s="3">
        <v>710000</v>
      </c>
      <c r="D89" s="3">
        <v>510000</v>
      </c>
      <c r="F89" s="60" t="s">
        <v>655</v>
      </c>
      <c r="G89" s="88">
        <v>8975</v>
      </c>
      <c r="H89" s="88">
        <v>8975</v>
      </c>
    </row>
    <row r="90" spans="6:8" ht="13.5">
      <c r="F90" s="59" t="s">
        <v>793</v>
      </c>
      <c r="G90" s="89">
        <f>SUM(G88:G89)</f>
        <v>18225</v>
      </c>
      <c r="H90" s="89">
        <v>18225</v>
      </c>
    </row>
    <row r="95" spans="6:8" ht="13.5">
      <c r="F95" s="61" t="s">
        <v>794</v>
      </c>
      <c r="G95" s="87"/>
      <c r="H95" s="87"/>
    </row>
    <row r="96" spans="1:8" ht="13.5">
      <c r="A96" s="3">
        <v>192000</v>
      </c>
      <c r="B96" s="3">
        <v>230310</v>
      </c>
      <c r="C96" s="3">
        <v>610000</v>
      </c>
      <c r="D96" s="3">
        <v>500000</v>
      </c>
      <c r="F96" s="60" t="s">
        <v>658</v>
      </c>
      <c r="G96" s="88">
        <v>898236</v>
      </c>
      <c r="H96" s="88">
        <v>916242.5</v>
      </c>
    </row>
    <row r="97" spans="1:8" ht="13.5">
      <c r="A97" s="3">
        <v>192000</v>
      </c>
      <c r="B97" s="3">
        <v>230310</v>
      </c>
      <c r="C97" s="3">
        <v>710000</v>
      </c>
      <c r="D97" s="3">
        <v>500000</v>
      </c>
      <c r="F97" s="60" t="s">
        <v>662</v>
      </c>
      <c r="G97" s="88">
        <v>628690</v>
      </c>
      <c r="H97" s="88">
        <v>686890</v>
      </c>
    </row>
    <row r="98" spans="1:8" s="94" customFormat="1" ht="13.5">
      <c r="A98" s="94">
        <v>192000</v>
      </c>
      <c r="B98" s="94">
        <v>230311</v>
      </c>
      <c r="C98" s="94">
        <v>710000</v>
      </c>
      <c r="D98" s="94">
        <v>500000</v>
      </c>
      <c r="F98" s="92" t="s">
        <v>657</v>
      </c>
      <c r="G98" s="98">
        <v>12500</v>
      </c>
      <c r="H98" s="98">
        <v>12500</v>
      </c>
    </row>
    <row r="99" spans="6:8" ht="13.5">
      <c r="F99" s="59" t="s">
        <v>799</v>
      </c>
      <c r="G99" s="89">
        <f>SUM(G96:G98)</f>
        <v>1539426</v>
      </c>
      <c r="H99" s="89">
        <v>1615632.5</v>
      </c>
    </row>
    <row r="102" spans="6:8" ht="13.5">
      <c r="F102" s="52" t="s">
        <v>663</v>
      </c>
      <c r="G102" s="87"/>
      <c r="H102" s="87"/>
    </row>
    <row r="103" spans="1:8" ht="13.5">
      <c r="A103" s="3">
        <v>192000</v>
      </c>
      <c r="B103" s="3">
        <v>210000</v>
      </c>
      <c r="C103" s="3">
        <v>799999</v>
      </c>
      <c r="D103" s="3">
        <v>510000</v>
      </c>
      <c r="F103" s="3" t="s">
        <v>664</v>
      </c>
      <c r="G103" s="88">
        <v>300494</v>
      </c>
      <c r="H103" s="88">
        <v>182012</v>
      </c>
    </row>
    <row r="104" spans="1:8" s="94" customFormat="1" ht="13.5">
      <c r="A104" s="94">
        <v>194000</v>
      </c>
      <c r="B104" s="94">
        <v>230520</v>
      </c>
      <c r="C104" s="94">
        <v>799999</v>
      </c>
      <c r="D104" s="94">
        <v>510000</v>
      </c>
      <c r="F104" s="94" t="s">
        <v>604</v>
      </c>
      <c r="G104" s="98">
        <v>60000</v>
      </c>
      <c r="H104" s="98">
        <v>60000</v>
      </c>
    </row>
    <row r="105" spans="6:8" ht="13.5">
      <c r="F105" s="56" t="s">
        <v>665</v>
      </c>
      <c r="G105" s="89">
        <f>SUM(G103:G104)</f>
        <v>360494</v>
      </c>
      <c r="H105" s="89">
        <v>242012</v>
      </c>
    </row>
    <row r="108" spans="6:8" ht="13.5">
      <c r="F108" s="61" t="s">
        <v>159</v>
      </c>
      <c r="G108" s="87"/>
      <c r="H108" s="87"/>
    </row>
    <row r="109" spans="1:9" s="94" customFormat="1" ht="13.5">
      <c r="A109" s="94">
        <v>192000</v>
      </c>
      <c r="B109" s="94">
        <v>230310</v>
      </c>
      <c r="C109" s="94">
        <v>824000</v>
      </c>
      <c r="D109" s="94">
        <v>800000</v>
      </c>
      <c r="F109" s="92" t="s">
        <v>1048</v>
      </c>
      <c r="G109" s="98">
        <v>223802</v>
      </c>
      <c r="H109" s="98">
        <v>235969</v>
      </c>
      <c r="I109" s="98"/>
    </row>
    <row r="110" spans="1:8" s="94" customFormat="1" ht="13.5">
      <c r="A110" s="94">
        <v>194000</v>
      </c>
      <c r="B110" s="94">
        <v>230520</v>
      </c>
      <c r="C110" s="94">
        <v>824000</v>
      </c>
      <c r="D110" s="94">
        <v>800000</v>
      </c>
      <c r="F110" s="92" t="s">
        <v>1047</v>
      </c>
      <c r="G110" s="98">
        <v>514082</v>
      </c>
      <c r="H110" s="98">
        <v>514039</v>
      </c>
    </row>
    <row r="111" spans="1:8" s="94" customFormat="1" ht="13.5">
      <c r="A111" s="94">
        <v>194000</v>
      </c>
      <c r="B111" s="94">
        <v>230530</v>
      </c>
      <c r="C111" s="94">
        <v>824000</v>
      </c>
      <c r="D111" s="94">
        <v>800000</v>
      </c>
      <c r="F111" s="92" t="s">
        <v>141</v>
      </c>
      <c r="G111" s="98">
        <v>949915</v>
      </c>
      <c r="H111" s="98">
        <v>1002520</v>
      </c>
    </row>
    <row r="112" spans="6:8" ht="13.5">
      <c r="F112" s="59" t="s">
        <v>924</v>
      </c>
      <c r="G112" s="89">
        <f>SUM(G109:G111)</f>
        <v>1687799</v>
      </c>
      <c r="H112" s="89">
        <v>1752528</v>
      </c>
    </row>
    <row r="115" spans="6:8" ht="13.5">
      <c r="F115" s="59" t="s">
        <v>666</v>
      </c>
      <c r="G115" s="89">
        <f>G56+G64+G72+G84+G90+G99+G112+G105+1+G78-1</f>
        <v>12694719</v>
      </c>
      <c r="H115" s="89">
        <v>12979052.8625</v>
      </c>
    </row>
  </sheetData>
  <printOptions/>
  <pageMargins left="0.75" right="0.75" top="1" bottom="1" header="0.5" footer="0.5"/>
  <pageSetup firstPageNumber="26" useFirstPageNumber="1" horizontalDpi="600" verticalDpi="600" orientation="landscape" scale="87"/>
  <headerFooter alignWithMargins="0">
    <oddFooter>&amp;CPage S-&amp;P</oddFooter>
  </headerFooter>
  <rowBreaks count="3" manualBreakCount="3">
    <brk id="31" max="7" man="1"/>
    <brk id="58" max="7" man="1"/>
    <brk id="8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294"/>
  <sheetViews>
    <sheetView zoomScaleSheetLayoutView="100" workbookViewId="0" topLeftCell="A1">
      <selection activeCell="A1" sqref="A1"/>
    </sheetView>
  </sheetViews>
  <sheetFormatPr defaultColWidth="10.75390625" defaultRowHeight="12.75"/>
  <cols>
    <col min="1" max="1" width="14.875" style="102" bestFit="1" customWidth="1"/>
    <col min="2" max="2" width="71.625" style="3" customWidth="1"/>
    <col min="3" max="3" width="13.25390625" style="81" customWidth="1"/>
    <col min="4" max="16384" width="10.75390625" style="3" customWidth="1"/>
  </cols>
  <sheetData>
    <row r="1" spans="1:3" ht="13.5">
      <c r="A1" s="100" t="s">
        <v>170</v>
      </c>
      <c r="B1" s="75" t="s">
        <v>170</v>
      </c>
      <c r="C1" s="76" t="s">
        <v>667</v>
      </c>
    </row>
    <row r="2" spans="1:3" ht="15" thickBot="1">
      <c r="A2" s="101" t="s">
        <v>668</v>
      </c>
      <c r="B2" s="77" t="s">
        <v>669</v>
      </c>
      <c r="C2" s="78" t="s">
        <v>668</v>
      </c>
    </row>
    <row r="3" spans="1:3" ht="13.5">
      <c r="A3" s="99">
        <v>240100</v>
      </c>
      <c r="B3" s="79" t="s">
        <v>670</v>
      </c>
      <c r="C3" s="80">
        <v>41</v>
      </c>
    </row>
    <row r="4" spans="1:3" ht="13.5">
      <c r="A4" s="99" t="s">
        <v>91</v>
      </c>
      <c r="B4" s="79" t="s">
        <v>798</v>
      </c>
      <c r="C4" s="80">
        <v>6</v>
      </c>
    </row>
    <row r="5" spans="1:3" ht="13.5">
      <c r="A5" s="99" t="s">
        <v>324</v>
      </c>
      <c r="B5" s="79" t="s">
        <v>632</v>
      </c>
      <c r="C5" s="80">
        <v>22</v>
      </c>
    </row>
    <row r="6" spans="1:3" ht="13.5">
      <c r="A6" s="99">
        <v>620210</v>
      </c>
      <c r="B6" s="79" t="s">
        <v>671</v>
      </c>
      <c r="C6" s="80">
        <v>123</v>
      </c>
    </row>
    <row r="7" spans="1:3" ht="13.5">
      <c r="A7" s="99">
        <v>700000</v>
      </c>
      <c r="B7" s="79" t="s">
        <v>672</v>
      </c>
      <c r="C7" s="80">
        <v>1</v>
      </c>
    </row>
    <row r="8" spans="1:3" ht="13.5">
      <c r="A8" s="99" t="s">
        <v>334</v>
      </c>
      <c r="B8" s="79" t="s">
        <v>462</v>
      </c>
      <c r="C8" s="80">
        <v>32</v>
      </c>
    </row>
    <row r="9" spans="1:3" ht="13.5">
      <c r="A9" s="99">
        <v>450000</v>
      </c>
      <c r="B9" s="79" t="s">
        <v>673</v>
      </c>
      <c r="C9" s="80">
        <v>1</v>
      </c>
    </row>
    <row r="10" spans="1:3" ht="13.5">
      <c r="A10" s="99">
        <v>440100</v>
      </c>
      <c r="B10" s="79" t="s">
        <v>674</v>
      </c>
      <c r="C10" s="80">
        <v>79</v>
      </c>
    </row>
    <row r="11" spans="1:3" ht="13.5">
      <c r="A11" s="99" t="s">
        <v>571</v>
      </c>
      <c r="B11" s="79" t="s">
        <v>1088</v>
      </c>
      <c r="C11" s="80">
        <v>117</v>
      </c>
    </row>
    <row r="12" spans="1:3" ht="13.5">
      <c r="A12" s="99">
        <v>610410</v>
      </c>
      <c r="B12" s="79" t="s">
        <v>675</v>
      </c>
      <c r="C12" s="80">
        <v>96</v>
      </c>
    </row>
    <row r="13" spans="1:3" ht="13.5">
      <c r="A13" s="99">
        <v>670210</v>
      </c>
      <c r="B13" s="79" t="s">
        <v>679</v>
      </c>
      <c r="C13" s="80">
        <v>197</v>
      </c>
    </row>
    <row r="14" spans="1:3" ht="13.5">
      <c r="A14" s="99">
        <v>620510</v>
      </c>
      <c r="B14" s="79" t="s">
        <v>680</v>
      </c>
      <c r="C14" s="80">
        <v>126</v>
      </c>
    </row>
    <row r="15" spans="1:3" ht="13.5">
      <c r="A15" s="99">
        <v>620511</v>
      </c>
      <c r="B15" s="79" t="s">
        <v>681</v>
      </c>
      <c r="C15" s="80">
        <v>127</v>
      </c>
    </row>
    <row r="16" spans="1:3" ht="13.5">
      <c r="A16" s="99">
        <v>620512</v>
      </c>
      <c r="B16" s="79" t="s">
        <v>682</v>
      </c>
      <c r="C16" s="80">
        <v>128</v>
      </c>
    </row>
    <row r="17" spans="1:3" ht="13.5">
      <c r="A17" s="99">
        <v>620513</v>
      </c>
      <c r="B17" s="79" t="s">
        <v>685</v>
      </c>
      <c r="C17" s="80">
        <v>129</v>
      </c>
    </row>
    <row r="18" spans="1:3" ht="13.5">
      <c r="A18" s="99">
        <v>620514</v>
      </c>
      <c r="B18" s="79" t="s">
        <v>686</v>
      </c>
      <c r="C18" s="80">
        <v>130</v>
      </c>
    </row>
    <row r="19" spans="1:3" ht="13.5">
      <c r="A19" s="99">
        <v>620515</v>
      </c>
      <c r="B19" s="79" t="s">
        <v>687</v>
      </c>
      <c r="C19" s="80">
        <v>132</v>
      </c>
    </row>
    <row r="20" spans="1:3" ht="13.5">
      <c r="A20" s="99" t="s">
        <v>954</v>
      </c>
      <c r="B20" s="79" t="s">
        <v>463</v>
      </c>
      <c r="C20" s="80">
        <v>158</v>
      </c>
    </row>
    <row r="21" spans="1:3" ht="13.5">
      <c r="A21" s="99">
        <v>640511</v>
      </c>
      <c r="B21" s="79" t="s">
        <v>688</v>
      </c>
      <c r="C21" s="80">
        <v>159</v>
      </c>
    </row>
    <row r="22" spans="1:3" ht="13.5">
      <c r="A22" s="99">
        <v>640512</v>
      </c>
      <c r="B22" s="79" t="s">
        <v>584</v>
      </c>
      <c r="C22" s="80">
        <v>160</v>
      </c>
    </row>
    <row r="23" spans="1:3" ht="13.5">
      <c r="A23" s="99">
        <v>620810</v>
      </c>
      <c r="B23" s="79" t="s">
        <v>36</v>
      </c>
      <c r="C23" s="80">
        <v>135</v>
      </c>
    </row>
    <row r="24" spans="1:3" ht="13.5">
      <c r="A24" s="99">
        <v>610210</v>
      </c>
      <c r="B24" s="79" t="s">
        <v>588</v>
      </c>
      <c r="C24" s="80">
        <v>92</v>
      </c>
    </row>
    <row r="25" spans="1:3" ht="13.5">
      <c r="A25" s="99" t="s">
        <v>619</v>
      </c>
      <c r="B25" s="79" t="s">
        <v>1043</v>
      </c>
      <c r="C25" s="80">
        <v>93</v>
      </c>
    </row>
    <row r="26" spans="1:3" ht="13.5">
      <c r="A26" s="99">
        <v>710000</v>
      </c>
      <c r="B26" s="79" t="s">
        <v>589</v>
      </c>
      <c r="C26" s="80">
        <v>213</v>
      </c>
    </row>
    <row r="27" spans="1:3" ht="13.5">
      <c r="A27" s="99">
        <v>320000</v>
      </c>
      <c r="B27" s="79" t="s">
        <v>590</v>
      </c>
      <c r="C27" s="80">
        <v>48</v>
      </c>
    </row>
    <row r="28" spans="1:3" ht="13.5">
      <c r="A28" s="99" t="s">
        <v>569</v>
      </c>
      <c r="B28" s="79" t="s">
        <v>570</v>
      </c>
      <c r="C28" s="80">
        <v>71</v>
      </c>
    </row>
    <row r="29" spans="1:3" ht="13.5">
      <c r="A29" s="99" t="s">
        <v>965</v>
      </c>
      <c r="B29" s="79" t="s">
        <v>591</v>
      </c>
      <c r="C29" s="80">
        <v>244</v>
      </c>
    </row>
    <row r="30" spans="1:3" ht="13.5">
      <c r="A30" s="99" t="s">
        <v>968</v>
      </c>
      <c r="B30" s="79" t="s">
        <v>592</v>
      </c>
      <c r="C30" s="80">
        <v>247</v>
      </c>
    </row>
    <row r="31" spans="1:3" ht="13.5">
      <c r="A31" s="99" t="s">
        <v>969</v>
      </c>
      <c r="B31" s="79" t="s">
        <v>122</v>
      </c>
      <c r="C31" s="80">
        <v>249</v>
      </c>
    </row>
    <row r="32" spans="1:3" ht="13.5">
      <c r="A32" s="99" t="s">
        <v>970</v>
      </c>
      <c r="B32" s="79" t="s">
        <v>593</v>
      </c>
      <c r="C32" s="80">
        <v>250</v>
      </c>
    </row>
    <row r="33" spans="1:3" ht="13.5">
      <c r="A33" s="99" t="s">
        <v>971</v>
      </c>
      <c r="B33" s="79" t="s">
        <v>573</v>
      </c>
      <c r="C33" s="80">
        <v>245</v>
      </c>
    </row>
    <row r="34" spans="1:3" ht="13.5">
      <c r="A34" s="99">
        <v>640210</v>
      </c>
      <c r="B34" s="79" t="s">
        <v>594</v>
      </c>
      <c r="C34" s="80">
        <v>153</v>
      </c>
    </row>
    <row r="35" spans="1:3" ht="13.5">
      <c r="A35" s="99" t="s">
        <v>91</v>
      </c>
      <c r="B35" s="79" t="s">
        <v>1032</v>
      </c>
      <c r="C35" s="80">
        <v>1</v>
      </c>
    </row>
    <row r="36" spans="1:3" ht="13.5">
      <c r="A36" s="99" t="s">
        <v>972</v>
      </c>
      <c r="B36" s="79" t="s">
        <v>595</v>
      </c>
      <c r="C36" s="80">
        <v>251</v>
      </c>
    </row>
    <row r="37" spans="1:3" ht="13.5">
      <c r="A37" s="99">
        <v>650212</v>
      </c>
      <c r="B37" s="79" t="s">
        <v>596</v>
      </c>
      <c r="C37" s="80">
        <v>171</v>
      </c>
    </row>
    <row r="38" spans="1:3" ht="13.5">
      <c r="A38" s="99" t="s">
        <v>973</v>
      </c>
      <c r="B38" s="79" t="s">
        <v>601</v>
      </c>
      <c r="C38" s="80">
        <v>252</v>
      </c>
    </row>
    <row r="39" spans="1:3" ht="13.5">
      <c r="A39" s="99" t="s">
        <v>974</v>
      </c>
      <c r="B39" s="79" t="s">
        <v>602</v>
      </c>
      <c r="C39" s="80">
        <v>255</v>
      </c>
    </row>
    <row r="40" spans="1:3" ht="13.5">
      <c r="A40" s="99" t="s">
        <v>114</v>
      </c>
      <c r="B40" s="79" t="s">
        <v>115</v>
      </c>
      <c r="C40" s="80">
        <v>243</v>
      </c>
    </row>
    <row r="41" spans="1:3" ht="13.5">
      <c r="A41" s="99">
        <v>650210</v>
      </c>
      <c r="B41" s="79" t="s">
        <v>572</v>
      </c>
      <c r="C41" s="80">
        <v>169</v>
      </c>
    </row>
    <row r="42" spans="1:3" ht="13.5">
      <c r="A42" s="99">
        <v>650211</v>
      </c>
      <c r="B42" s="79" t="s">
        <v>603</v>
      </c>
      <c r="C42" s="80">
        <v>170</v>
      </c>
    </row>
    <row r="43" spans="1:3" ht="13.5">
      <c r="A43" s="99" t="s">
        <v>171</v>
      </c>
      <c r="B43" s="79" t="s">
        <v>605</v>
      </c>
      <c r="C43" s="80">
        <v>13</v>
      </c>
    </row>
    <row r="44" spans="1:3" ht="13.5">
      <c r="A44" s="99" t="s">
        <v>172</v>
      </c>
      <c r="B44" s="79" t="s">
        <v>609</v>
      </c>
      <c r="C44" s="80">
        <v>21</v>
      </c>
    </row>
    <row r="45" spans="1:3" ht="13.5">
      <c r="A45" s="99" t="s">
        <v>283</v>
      </c>
      <c r="B45" s="79" t="s">
        <v>940</v>
      </c>
      <c r="C45" s="80">
        <v>1</v>
      </c>
    </row>
    <row r="46" spans="1:3" ht="13.5">
      <c r="A46" s="99" t="s">
        <v>37</v>
      </c>
      <c r="B46" s="79" t="s">
        <v>38</v>
      </c>
      <c r="C46" s="80">
        <v>74</v>
      </c>
    </row>
    <row r="47" spans="1:3" ht="13.5">
      <c r="A47" s="99" t="s">
        <v>173</v>
      </c>
      <c r="B47" s="79" t="s">
        <v>451</v>
      </c>
      <c r="C47" s="80">
        <v>124</v>
      </c>
    </row>
    <row r="48" spans="1:3" ht="13.5">
      <c r="A48" s="99" t="s">
        <v>166</v>
      </c>
      <c r="B48" s="79" t="s">
        <v>610</v>
      </c>
      <c r="C48" s="80">
        <v>165</v>
      </c>
    </row>
    <row r="49" spans="1:3" ht="13.5">
      <c r="A49" s="99" t="s">
        <v>293</v>
      </c>
      <c r="B49" s="79" t="s">
        <v>895</v>
      </c>
      <c r="C49" s="80">
        <v>15</v>
      </c>
    </row>
    <row r="50" spans="1:3" ht="13.5">
      <c r="A50" s="99" t="s">
        <v>175</v>
      </c>
      <c r="B50" s="79" t="s">
        <v>611</v>
      </c>
      <c r="C50" s="80">
        <v>36</v>
      </c>
    </row>
    <row r="51" spans="1:3" ht="13.5">
      <c r="A51" s="99" t="s">
        <v>873</v>
      </c>
      <c r="B51" s="79" t="s">
        <v>464</v>
      </c>
      <c r="C51" s="80">
        <v>141</v>
      </c>
    </row>
    <row r="52" spans="1:3" ht="13.5">
      <c r="A52" s="99" t="s">
        <v>176</v>
      </c>
      <c r="B52" s="79" t="s">
        <v>618</v>
      </c>
      <c r="C52" s="80">
        <v>99</v>
      </c>
    </row>
    <row r="53" spans="1:3" ht="13.5">
      <c r="A53" s="99" t="s">
        <v>317</v>
      </c>
      <c r="B53" s="79" t="s">
        <v>318</v>
      </c>
      <c r="C53" s="80">
        <v>161</v>
      </c>
    </row>
    <row r="54" spans="1:3" ht="13.5">
      <c r="A54" s="99" t="s">
        <v>337</v>
      </c>
      <c r="B54" s="79" t="s">
        <v>620</v>
      </c>
      <c r="C54" s="80">
        <v>10</v>
      </c>
    </row>
    <row r="55" spans="1:3" ht="13.5">
      <c r="A55" s="99" t="s">
        <v>975</v>
      </c>
      <c r="B55" s="79" t="s">
        <v>465</v>
      </c>
      <c r="C55" s="80">
        <v>262</v>
      </c>
    </row>
    <row r="56" spans="1:3" ht="13.5">
      <c r="A56" s="99" t="s">
        <v>177</v>
      </c>
      <c r="B56" s="79" t="s">
        <v>621</v>
      </c>
      <c r="C56" s="80">
        <v>172</v>
      </c>
    </row>
    <row r="57" spans="1:3" ht="13.5">
      <c r="A57" s="99" t="s">
        <v>174</v>
      </c>
      <c r="B57" s="79" t="s">
        <v>316</v>
      </c>
      <c r="C57" s="80">
        <v>78</v>
      </c>
    </row>
    <row r="58" spans="1:3" ht="13.5">
      <c r="A58" s="99" t="s">
        <v>196</v>
      </c>
      <c r="B58" s="79" t="s">
        <v>364</v>
      </c>
      <c r="C58" s="80">
        <v>208</v>
      </c>
    </row>
    <row r="59" spans="1:3" ht="13.5">
      <c r="A59" s="99" t="s">
        <v>91</v>
      </c>
      <c r="B59" s="79" t="s">
        <v>622</v>
      </c>
      <c r="C59" s="80">
        <v>1</v>
      </c>
    </row>
    <row r="60" spans="1:3" ht="13.5">
      <c r="A60" s="99" t="s">
        <v>331</v>
      </c>
      <c r="B60" s="79" t="s">
        <v>623</v>
      </c>
      <c r="C60" s="80">
        <v>88</v>
      </c>
    </row>
    <row r="61" spans="1:3" ht="13.5">
      <c r="A61" s="99" t="s">
        <v>331</v>
      </c>
      <c r="B61" s="79" t="s">
        <v>319</v>
      </c>
      <c r="C61" s="80">
        <v>89</v>
      </c>
    </row>
    <row r="62" spans="1:3" ht="13.5">
      <c r="A62" s="99" t="s">
        <v>335</v>
      </c>
      <c r="B62" s="79" t="s">
        <v>127</v>
      </c>
      <c r="C62" s="80">
        <v>119</v>
      </c>
    </row>
    <row r="63" spans="1:3" ht="13.5">
      <c r="A63" s="99" t="s">
        <v>335</v>
      </c>
      <c r="B63" s="79" t="s">
        <v>128</v>
      </c>
      <c r="C63" s="80">
        <v>120</v>
      </c>
    </row>
    <row r="64" spans="1:3" ht="13.5">
      <c r="A64" s="99" t="s">
        <v>333</v>
      </c>
      <c r="B64" s="79" t="s">
        <v>627</v>
      </c>
      <c r="C64" s="80">
        <v>138</v>
      </c>
    </row>
    <row r="65" spans="1:3" ht="13.5">
      <c r="A65" s="99" t="s">
        <v>612</v>
      </c>
      <c r="B65" s="79" t="s">
        <v>628</v>
      </c>
      <c r="C65" s="80">
        <v>150</v>
      </c>
    </row>
    <row r="66" spans="1:3" ht="13.5">
      <c r="A66" s="99" t="s">
        <v>612</v>
      </c>
      <c r="B66" s="79" t="s">
        <v>371</v>
      </c>
      <c r="C66" s="80">
        <v>151</v>
      </c>
    </row>
    <row r="67" spans="1:3" ht="13.5">
      <c r="A67" s="99" t="s">
        <v>1028</v>
      </c>
      <c r="B67" s="79" t="s">
        <v>466</v>
      </c>
      <c r="C67" s="80">
        <v>167</v>
      </c>
    </row>
    <row r="68" spans="1:3" ht="13.5">
      <c r="A68" s="99" t="s">
        <v>291</v>
      </c>
      <c r="B68" s="79" t="s">
        <v>943</v>
      </c>
      <c r="C68" s="80">
        <v>1</v>
      </c>
    </row>
    <row r="69" spans="1:3" ht="13.5">
      <c r="A69" s="99" t="s">
        <v>289</v>
      </c>
      <c r="B69" s="79" t="s">
        <v>629</v>
      </c>
      <c r="C69" s="80">
        <v>1</v>
      </c>
    </row>
    <row r="70" spans="1:3" ht="13.5">
      <c r="A70" s="99" t="s">
        <v>374</v>
      </c>
      <c r="B70" s="79" t="s">
        <v>375</v>
      </c>
      <c r="C70" s="80">
        <v>156</v>
      </c>
    </row>
    <row r="71" spans="1:3" ht="13.5">
      <c r="A71" s="99" t="s">
        <v>227</v>
      </c>
      <c r="B71" s="79" t="s">
        <v>630</v>
      </c>
      <c r="C71" s="80">
        <v>94</v>
      </c>
    </row>
    <row r="72" spans="1:3" ht="13.5">
      <c r="A72" s="99" t="s">
        <v>91</v>
      </c>
      <c r="B72" s="79" t="s">
        <v>1030</v>
      </c>
      <c r="C72" s="80">
        <v>1</v>
      </c>
    </row>
    <row r="73" spans="1:3" ht="13.5">
      <c r="A73" s="99" t="s">
        <v>178</v>
      </c>
      <c r="B73" s="79" t="s">
        <v>676</v>
      </c>
      <c r="C73" s="80">
        <v>198</v>
      </c>
    </row>
    <row r="74" spans="1:3" ht="13.5">
      <c r="A74" s="99" t="s">
        <v>1137</v>
      </c>
      <c r="B74" s="79" t="s">
        <v>677</v>
      </c>
      <c r="C74" s="80">
        <v>199</v>
      </c>
    </row>
    <row r="75" spans="1:3" ht="13.5">
      <c r="A75" s="99" t="s">
        <v>292</v>
      </c>
      <c r="B75" s="79" t="s">
        <v>631</v>
      </c>
      <c r="C75" s="80">
        <v>83</v>
      </c>
    </row>
    <row r="76" spans="1:3" ht="13.5">
      <c r="A76" s="99" t="s">
        <v>372</v>
      </c>
      <c r="B76" s="79" t="s">
        <v>373</v>
      </c>
      <c r="C76" s="80">
        <v>85</v>
      </c>
    </row>
    <row r="77" spans="1:3" ht="13.5">
      <c r="A77" s="99" t="s">
        <v>710</v>
      </c>
      <c r="B77" s="79" t="s">
        <v>116</v>
      </c>
      <c r="C77" s="80">
        <v>212</v>
      </c>
    </row>
    <row r="78" spans="1:3" ht="13.5">
      <c r="A78" s="99" t="s">
        <v>182</v>
      </c>
      <c r="B78" s="79" t="s">
        <v>543</v>
      </c>
      <c r="C78" s="80">
        <v>201</v>
      </c>
    </row>
    <row r="79" spans="1:3" ht="13.5">
      <c r="A79" s="99" t="s">
        <v>91</v>
      </c>
      <c r="B79" s="79" t="s">
        <v>550</v>
      </c>
      <c r="C79" s="80">
        <v>1</v>
      </c>
    </row>
    <row r="80" spans="1:3" ht="13.5">
      <c r="A80" s="99" t="s">
        <v>293</v>
      </c>
      <c r="B80" s="79" t="s">
        <v>370</v>
      </c>
      <c r="C80" s="80">
        <v>1</v>
      </c>
    </row>
    <row r="81" spans="1:3" ht="13.5">
      <c r="A81" s="99" t="s">
        <v>179</v>
      </c>
      <c r="B81" s="79" t="s">
        <v>551</v>
      </c>
      <c r="C81" s="80">
        <v>42</v>
      </c>
    </row>
    <row r="82" spans="1:3" ht="13.5">
      <c r="A82" s="99" t="s">
        <v>872</v>
      </c>
      <c r="B82" s="79" t="s">
        <v>467</v>
      </c>
      <c r="C82" s="80">
        <v>142</v>
      </c>
    </row>
    <row r="83" spans="1:3" ht="13.5">
      <c r="A83" s="99" t="s">
        <v>180</v>
      </c>
      <c r="B83" s="79" t="s">
        <v>552</v>
      </c>
      <c r="C83" s="80">
        <v>43</v>
      </c>
    </row>
    <row r="84" spans="1:3" ht="13.5">
      <c r="A84" s="99" t="s">
        <v>336</v>
      </c>
      <c r="B84" s="79" t="s">
        <v>553</v>
      </c>
      <c r="C84" s="80">
        <v>157</v>
      </c>
    </row>
    <row r="85" spans="1:3" ht="13.5">
      <c r="A85" s="99" t="s">
        <v>183</v>
      </c>
      <c r="B85" s="79" t="s">
        <v>554</v>
      </c>
      <c r="C85" s="80">
        <v>91</v>
      </c>
    </row>
    <row r="86" spans="1:3" ht="13.5">
      <c r="A86" s="99" t="s">
        <v>184</v>
      </c>
      <c r="B86" s="79" t="s">
        <v>129</v>
      </c>
      <c r="C86" s="80">
        <v>122</v>
      </c>
    </row>
    <row r="87" spans="1:3" ht="13.5">
      <c r="A87" s="99" t="s">
        <v>185</v>
      </c>
      <c r="B87" s="79" t="s">
        <v>555</v>
      </c>
      <c r="C87" s="80">
        <v>140</v>
      </c>
    </row>
    <row r="88" spans="1:3" ht="13.5">
      <c r="A88" s="99" t="s">
        <v>186</v>
      </c>
      <c r="B88" s="79" t="s">
        <v>556</v>
      </c>
      <c r="C88" s="80">
        <v>152</v>
      </c>
    </row>
    <row r="89" spans="1:3" ht="13.5">
      <c r="A89" s="99" t="s">
        <v>187</v>
      </c>
      <c r="B89" s="79" t="s">
        <v>202</v>
      </c>
      <c r="C89" s="80">
        <v>168</v>
      </c>
    </row>
    <row r="90" spans="1:3" ht="13.5">
      <c r="A90" s="99" t="s">
        <v>1029</v>
      </c>
      <c r="B90" s="79" t="s">
        <v>542</v>
      </c>
      <c r="C90" s="80">
        <v>196</v>
      </c>
    </row>
    <row r="91" spans="1:3" ht="13.5">
      <c r="A91" s="99" t="s">
        <v>188</v>
      </c>
      <c r="B91" s="79" t="s">
        <v>557</v>
      </c>
      <c r="C91" s="80">
        <v>225</v>
      </c>
    </row>
    <row r="92" spans="1:3" ht="13.5">
      <c r="A92" s="99" t="s">
        <v>189</v>
      </c>
      <c r="B92" s="79" t="s">
        <v>559</v>
      </c>
      <c r="C92" s="80">
        <v>191</v>
      </c>
    </row>
    <row r="93" spans="1:3" ht="13.5">
      <c r="A93" s="99" t="s">
        <v>616</v>
      </c>
      <c r="B93" s="79" t="s">
        <v>39</v>
      </c>
      <c r="C93" s="80">
        <v>106</v>
      </c>
    </row>
    <row r="94" spans="1:3" ht="13.5">
      <c r="A94" s="99" t="s">
        <v>196</v>
      </c>
      <c r="B94" s="79" t="s">
        <v>1011</v>
      </c>
      <c r="C94" s="80">
        <v>207</v>
      </c>
    </row>
    <row r="95" spans="1:3" ht="13.5">
      <c r="A95" s="99" t="s">
        <v>165</v>
      </c>
      <c r="B95" s="79" t="s">
        <v>42</v>
      </c>
      <c r="C95" s="80">
        <v>203</v>
      </c>
    </row>
    <row r="96" spans="1:3" ht="13.5">
      <c r="A96" s="99" t="s">
        <v>1123</v>
      </c>
      <c r="B96" s="79" t="s">
        <v>201</v>
      </c>
      <c r="C96" s="80">
        <v>202</v>
      </c>
    </row>
    <row r="97" spans="1:3" ht="13.5">
      <c r="A97" s="99" t="s">
        <v>376</v>
      </c>
      <c r="B97" s="79" t="s">
        <v>560</v>
      </c>
      <c r="C97" s="80">
        <v>26</v>
      </c>
    </row>
    <row r="98" spans="1:3" ht="13.5">
      <c r="A98" s="99" t="s">
        <v>324</v>
      </c>
      <c r="B98" s="79" t="s">
        <v>563</v>
      </c>
      <c r="C98" s="80">
        <v>24</v>
      </c>
    </row>
    <row r="99" spans="1:3" ht="13.5">
      <c r="A99" s="99" t="s">
        <v>406</v>
      </c>
      <c r="B99" s="79" t="s">
        <v>565</v>
      </c>
      <c r="C99" s="80">
        <v>45</v>
      </c>
    </row>
    <row r="100" spans="1:3" ht="13.5">
      <c r="A100" s="99" t="s">
        <v>191</v>
      </c>
      <c r="B100" s="79" t="s">
        <v>633</v>
      </c>
      <c r="C100" s="80">
        <v>38</v>
      </c>
    </row>
    <row r="101" spans="1:3" ht="13.5">
      <c r="A101" s="99" t="s">
        <v>192</v>
      </c>
      <c r="B101" s="79" t="s">
        <v>566</v>
      </c>
      <c r="C101" s="80">
        <v>100</v>
      </c>
    </row>
    <row r="102" spans="1:3" ht="13.5">
      <c r="A102" s="99" t="s">
        <v>193</v>
      </c>
      <c r="B102" s="79" t="s">
        <v>567</v>
      </c>
      <c r="C102" s="80">
        <v>101</v>
      </c>
    </row>
    <row r="103" spans="1:3" ht="13.5">
      <c r="A103" s="99" t="s">
        <v>850</v>
      </c>
      <c r="B103" s="79" t="s">
        <v>541</v>
      </c>
      <c r="C103" s="80">
        <v>195</v>
      </c>
    </row>
    <row r="104" spans="1:3" ht="13.5">
      <c r="A104" s="99" t="s">
        <v>194</v>
      </c>
      <c r="B104" s="79" t="s">
        <v>568</v>
      </c>
      <c r="C104" s="80">
        <v>265</v>
      </c>
    </row>
    <row r="105" spans="1:3" ht="13.5">
      <c r="A105" s="99" t="s">
        <v>91</v>
      </c>
      <c r="B105" s="79" t="s">
        <v>582</v>
      </c>
      <c r="C105" s="80">
        <v>1</v>
      </c>
    </row>
    <row r="106" spans="1:3" ht="13.5">
      <c r="A106" s="99" t="s">
        <v>195</v>
      </c>
      <c r="B106" s="79" t="s">
        <v>583</v>
      </c>
      <c r="C106" s="80">
        <v>268</v>
      </c>
    </row>
    <row r="107" spans="1:3" ht="13.5">
      <c r="A107" s="99" t="s">
        <v>196</v>
      </c>
      <c r="B107" s="79" t="s">
        <v>489</v>
      </c>
      <c r="C107" s="80">
        <v>211</v>
      </c>
    </row>
    <row r="108" spans="1:3" ht="13.5">
      <c r="A108" s="99" t="s">
        <v>197</v>
      </c>
      <c r="B108" s="79" t="s">
        <v>490</v>
      </c>
      <c r="C108" s="80">
        <v>173</v>
      </c>
    </row>
    <row r="109" spans="1:3" ht="13.5">
      <c r="A109" s="99" t="s">
        <v>198</v>
      </c>
      <c r="B109" s="79" t="s">
        <v>491</v>
      </c>
      <c r="C109" s="80">
        <v>174</v>
      </c>
    </row>
    <row r="110" spans="1:3" ht="13.5">
      <c r="A110" s="99" t="s">
        <v>576</v>
      </c>
      <c r="B110" s="79" t="s">
        <v>678</v>
      </c>
      <c r="C110" s="80">
        <v>149</v>
      </c>
    </row>
    <row r="111" spans="1:3" ht="13.5">
      <c r="A111" s="99" t="s">
        <v>199</v>
      </c>
      <c r="B111" s="79" t="s">
        <v>492</v>
      </c>
      <c r="C111" s="80">
        <v>125</v>
      </c>
    </row>
    <row r="112" spans="1:3" ht="13.5">
      <c r="A112" s="99" t="s">
        <v>200</v>
      </c>
      <c r="B112" s="79" t="s">
        <v>499</v>
      </c>
      <c r="C112" s="80">
        <v>144</v>
      </c>
    </row>
    <row r="113" spans="1:3" ht="13.5">
      <c r="A113" s="99" t="s">
        <v>91</v>
      </c>
      <c r="B113" s="79" t="s">
        <v>501</v>
      </c>
      <c r="C113" s="80">
        <v>1</v>
      </c>
    </row>
    <row r="114" spans="1:3" ht="13.5">
      <c r="A114" s="99" t="s">
        <v>91</v>
      </c>
      <c r="B114" s="79" t="s">
        <v>506</v>
      </c>
      <c r="C114" s="80">
        <v>1</v>
      </c>
    </row>
    <row r="115" spans="1:3" ht="13.5">
      <c r="A115" s="99" t="s">
        <v>291</v>
      </c>
      <c r="B115" s="79" t="s">
        <v>507</v>
      </c>
      <c r="C115" s="80">
        <v>1</v>
      </c>
    </row>
    <row r="116" spans="1:3" ht="13.5">
      <c r="A116" s="99" t="s">
        <v>203</v>
      </c>
      <c r="B116" s="79" t="s">
        <v>508</v>
      </c>
      <c r="C116" s="80">
        <v>200</v>
      </c>
    </row>
    <row r="117" spans="1:3" ht="13.5">
      <c r="A117" s="99" t="s">
        <v>181</v>
      </c>
      <c r="B117" s="79" t="s">
        <v>509</v>
      </c>
      <c r="C117" s="80">
        <v>95</v>
      </c>
    </row>
    <row r="118" spans="1:3" ht="13.5">
      <c r="A118" s="99" t="s">
        <v>204</v>
      </c>
      <c r="B118" s="79" t="s">
        <v>510</v>
      </c>
      <c r="C118" s="80">
        <v>30</v>
      </c>
    </row>
    <row r="119" spans="1:3" ht="13.5">
      <c r="A119" s="99" t="s">
        <v>66</v>
      </c>
      <c r="B119" s="79" t="s">
        <v>702</v>
      </c>
      <c r="C119" s="80">
        <v>115</v>
      </c>
    </row>
    <row r="120" spans="1:3" ht="13.5">
      <c r="A120" s="99" t="s">
        <v>367</v>
      </c>
      <c r="B120" s="79" t="s">
        <v>1148</v>
      </c>
      <c r="C120" s="80">
        <v>137</v>
      </c>
    </row>
    <row r="121" spans="1:3" ht="13.5">
      <c r="A121" s="99" t="s">
        <v>574</v>
      </c>
      <c r="B121" s="79" t="s">
        <v>575</v>
      </c>
      <c r="C121" s="80">
        <v>241</v>
      </c>
    </row>
    <row r="122" spans="1:3" s="94" customFormat="1" ht="13.5">
      <c r="A122" s="137" t="s">
        <v>328</v>
      </c>
      <c r="B122" s="138" t="s">
        <v>290</v>
      </c>
      <c r="C122" s="139">
        <v>47</v>
      </c>
    </row>
    <row r="123" spans="1:3" ht="13.5">
      <c r="A123" s="99" t="s">
        <v>196</v>
      </c>
      <c r="B123" s="79" t="s">
        <v>561</v>
      </c>
      <c r="C123" s="80">
        <v>209</v>
      </c>
    </row>
    <row r="124" spans="1:3" ht="13.5">
      <c r="A124" s="99" t="s">
        <v>286</v>
      </c>
      <c r="B124" s="79" t="s">
        <v>511</v>
      </c>
      <c r="C124" s="80">
        <v>72</v>
      </c>
    </row>
    <row r="125" spans="1:3" ht="13.5">
      <c r="A125" s="99" t="s">
        <v>331</v>
      </c>
      <c r="B125" s="79" t="s">
        <v>512</v>
      </c>
      <c r="C125" s="80">
        <v>87</v>
      </c>
    </row>
    <row r="126" spans="1:3" ht="13.5">
      <c r="A126" s="99" t="s">
        <v>294</v>
      </c>
      <c r="B126" s="79" t="s">
        <v>231</v>
      </c>
      <c r="C126" s="80">
        <v>28</v>
      </c>
    </row>
    <row r="127" spans="1:3" ht="13.5">
      <c r="A127" s="99" t="s">
        <v>1068</v>
      </c>
      <c r="B127" s="79" t="s">
        <v>513</v>
      </c>
      <c r="C127" s="80">
        <v>267</v>
      </c>
    </row>
    <row r="128" spans="1:3" ht="13.5">
      <c r="A128" s="99" t="s">
        <v>91</v>
      </c>
      <c r="B128" s="79" t="s">
        <v>514</v>
      </c>
      <c r="C128" s="80">
        <v>4</v>
      </c>
    </row>
    <row r="129" spans="1:3" ht="13.5">
      <c r="A129" s="99" t="s">
        <v>91</v>
      </c>
      <c r="B129" s="79" t="s">
        <v>817</v>
      </c>
      <c r="C129" s="80">
        <v>3</v>
      </c>
    </row>
    <row r="130" spans="1:3" ht="13.5">
      <c r="A130" s="99" t="s">
        <v>66</v>
      </c>
      <c r="B130" s="79" t="s">
        <v>703</v>
      </c>
      <c r="C130" s="80">
        <v>116</v>
      </c>
    </row>
    <row r="131" spans="1:3" ht="13.5">
      <c r="A131" s="99" t="s">
        <v>337</v>
      </c>
      <c r="B131" s="79" t="s">
        <v>515</v>
      </c>
      <c r="C131" s="80">
        <v>12</v>
      </c>
    </row>
    <row r="132" spans="1:3" ht="13.5">
      <c r="A132" s="99" t="s">
        <v>284</v>
      </c>
      <c r="B132" s="79" t="s">
        <v>516</v>
      </c>
      <c r="C132" s="80">
        <v>1</v>
      </c>
    </row>
    <row r="133" spans="1:3" ht="13.5">
      <c r="A133" s="99" t="s">
        <v>91</v>
      </c>
      <c r="B133" s="79" t="s">
        <v>929</v>
      </c>
      <c r="C133" s="80">
        <v>1</v>
      </c>
    </row>
    <row r="134" spans="1:3" ht="13.5">
      <c r="A134" s="99" t="s">
        <v>997</v>
      </c>
      <c r="B134" s="79" t="s">
        <v>517</v>
      </c>
      <c r="C134" s="80">
        <v>145</v>
      </c>
    </row>
    <row r="135" spans="1:3" ht="13.5">
      <c r="A135" s="99" t="s">
        <v>976</v>
      </c>
      <c r="B135" s="79" t="s">
        <v>518</v>
      </c>
      <c r="C135" s="80">
        <v>253</v>
      </c>
    </row>
    <row r="136" spans="1:3" ht="13.5">
      <c r="A136" s="99" t="s">
        <v>977</v>
      </c>
      <c r="B136" s="79" t="s">
        <v>519</v>
      </c>
      <c r="C136" s="80">
        <v>256</v>
      </c>
    </row>
    <row r="137" spans="1:3" ht="13.5">
      <c r="A137" s="99" t="s">
        <v>332</v>
      </c>
      <c r="B137" s="79" t="s">
        <v>520</v>
      </c>
      <c r="C137" s="80">
        <v>223</v>
      </c>
    </row>
    <row r="138" spans="1:3" ht="13.5">
      <c r="A138" s="99" t="s">
        <v>205</v>
      </c>
      <c r="B138" s="79" t="s">
        <v>521</v>
      </c>
      <c r="C138" s="80">
        <v>236</v>
      </c>
    </row>
    <row r="139" spans="1:3" ht="13.5">
      <c r="A139" s="99" t="s">
        <v>332</v>
      </c>
      <c r="B139" s="79" t="s">
        <v>522</v>
      </c>
      <c r="C139" s="80">
        <v>222</v>
      </c>
    </row>
    <row r="140" spans="1:3" ht="13.5">
      <c r="A140" s="99" t="s">
        <v>91</v>
      </c>
      <c r="B140" s="79" t="s">
        <v>1045</v>
      </c>
      <c r="C140" s="80">
        <v>1</v>
      </c>
    </row>
    <row r="141" spans="1:3" ht="13.5">
      <c r="A141" s="99" t="s">
        <v>399</v>
      </c>
      <c r="B141" s="79" t="s">
        <v>469</v>
      </c>
      <c r="C141" s="80">
        <v>180</v>
      </c>
    </row>
    <row r="142" spans="1:3" ht="13.5">
      <c r="A142" s="99" t="s">
        <v>400</v>
      </c>
      <c r="B142" s="79" t="s">
        <v>470</v>
      </c>
      <c r="C142" s="80">
        <v>181</v>
      </c>
    </row>
    <row r="143" spans="1:3" ht="13.5">
      <c r="A143" s="99" t="s">
        <v>206</v>
      </c>
      <c r="B143" s="79" t="s">
        <v>523</v>
      </c>
      <c r="C143" s="80">
        <v>39</v>
      </c>
    </row>
    <row r="144" spans="1:3" ht="13.5">
      <c r="A144" s="99" t="s">
        <v>176</v>
      </c>
      <c r="B144" s="79" t="s">
        <v>524</v>
      </c>
      <c r="C144" s="80">
        <v>97</v>
      </c>
    </row>
    <row r="145" spans="1:3" ht="13.5">
      <c r="A145" s="99" t="s">
        <v>284</v>
      </c>
      <c r="B145" s="79" t="s">
        <v>525</v>
      </c>
      <c r="C145" s="80">
        <v>25</v>
      </c>
    </row>
    <row r="146" spans="1:3" ht="13.5">
      <c r="A146" s="99" t="s">
        <v>282</v>
      </c>
      <c r="B146" s="79" t="s">
        <v>526</v>
      </c>
      <c r="C146" s="80">
        <v>52</v>
      </c>
    </row>
    <row r="147" spans="1:3" ht="13.5">
      <c r="A147" s="99" t="s">
        <v>40</v>
      </c>
      <c r="B147" s="79" t="s">
        <v>546</v>
      </c>
      <c r="C147" s="80">
        <v>205</v>
      </c>
    </row>
    <row r="148" spans="1:3" ht="13.5">
      <c r="A148" s="99" t="s">
        <v>206</v>
      </c>
      <c r="B148" s="79" t="s">
        <v>529</v>
      </c>
      <c r="C148" s="80">
        <v>40</v>
      </c>
    </row>
    <row r="149" spans="1:3" ht="13.5">
      <c r="A149" s="99" t="s">
        <v>91</v>
      </c>
      <c r="B149" s="79" t="s">
        <v>941</v>
      </c>
      <c r="C149" s="80">
        <v>1</v>
      </c>
    </row>
    <row r="150" spans="1:3" ht="13.5">
      <c r="A150" s="99" t="s">
        <v>14</v>
      </c>
      <c r="B150" s="79" t="s">
        <v>530</v>
      </c>
      <c r="C150" s="80">
        <v>237</v>
      </c>
    </row>
    <row r="151" spans="1:3" ht="13.5">
      <c r="A151" s="99" t="s">
        <v>207</v>
      </c>
      <c r="B151" s="79" t="s">
        <v>534</v>
      </c>
      <c r="C151" s="80">
        <v>82</v>
      </c>
    </row>
    <row r="152" spans="1:3" ht="13.5">
      <c r="A152" s="99" t="s">
        <v>208</v>
      </c>
      <c r="B152" s="79" t="s">
        <v>442</v>
      </c>
      <c r="C152" s="80">
        <v>102</v>
      </c>
    </row>
    <row r="153" spans="1:3" ht="13.5">
      <c r="A153" s="99" t="s">
        <v>307</v>
      </c>
      <c r="B153" s="79" t="s">
        <v>377</v>
      </c>
      <c r="C153" s="80">
        <v>217</v>
      </c>
    </row>
    <row r="154" spans="1:3" ht="13.5">
      <c r="A154" s="99" t="s">
        <v>378</v>
      </c>
      <c r="B154" s="79" t="s">
        <v>379</v>
      </c>
      <c r="C154" s="80">
        <v>118</v>
      </c>
    </row>
    <row r="155" spans="1:3" ht="13.5">
      <c r="A155" s="99" t="s">
        <v>292</v>
      </c>
      <c r="B155" s="79" t="s">
        <v>577</v>
      </c>
      <c r="C155" s="80">
        <v>84</v>
      </c>
    </row>
    <row r="156" spans="1:3" ht="13.5">
      <c r="A156" s="99" t="s">
        <v>209</v>
      </c>
      <c r="B156" s="79" t="s">
        <v>443</v>
      </c>
      <c r="C156" s="80">
        <v>162</v>
      </c>
    </row>
    <row r="157" spans="1:3" ht="13.5">
      <c r="A157" s="99" t="s">
        <v>291</v>
      </c>
      <c r="B157" s="79" t="s">
        <v>431</v>
      </c>
      <c r="C157" s="80">
        <v>189</v>
      </c>
    </row>
    <row r="158" spans="1:3" ht="13.5">
      <c r="A158" s="99" t="s">
        <v>210</v>
      </c>
      <c r="B158" s="79" t="s">
        <v>444</v>
      </c>
      <c r="C158" s="80">
        <v>192</v>
      </c>
    </row>
    <row r="159" spans="1:3" ht="13.5">
      <c r="A159" s="99" t="s">
        <v>210</v>
      </c>
      <c r="B159" s="79" t="s">
        <v>445</v>
      </c>
      <c r="C159" s="80">
        <v>193</v>
      </c>
    </row>
    <row r="160" spans="1:3" ht="13.5">
      <c r="A160" s="99" t="s">
        <v>91</v>
      </c>
      <c r="B160" s="79" t="s">
        <v>1142</v>
      </c>
      <c r="C160" s="80">
        <v>1</v>
      </c>
    </row>
    <row r="161" spans="1:3" ht="13.5">
      <c r="A161" s="99" t="s">
        <v>291</v>
      </c>
      <c r="B161" s="79" t="s">
        <v>272</v>
      </c>
      <c r="C161" s="80">
        <v>183</v>
      </c>
    </row>
    <row r="162" spans="1:3" ht="13.5">
      <c r="A162" s="99" t="s">
        <v>291</v>
      </c>
      <c r="B162" s="79" t="s">
        <v>446</v>
      </c>
      <c r="C162" s="80">
        <v>263</v>
      </c>
    </row>
    <row r="163" spans="1:3" ht="13.5">
      <c r="A163" s="99" t="s">
        <v>291</v>
      </c>
      <c r="B163" s="79" t="s">
        <v>447</v>
      </c>
      <c r="C163" s="80">
        <v>182</v>
      </c>
    </row>
    <row r="164" spans="1:3" ht="13.5">
      <c r="A164" s="99" t="s">
        <v>291</v>
      </c>
      <c r="B164" s="79" t="s">
        <v>450</v>
      </c>
      <c r="C164" s="80">
        <v>190</v>
      </c>
    </row>
    <row r="165" spans="1:3" ht="13.5">
      <c r="A165" s="99" t="s">
        <v>211</v>
      </c>
      <c r="B165" s="79" t="s">
        <v>1005</v>
      </c>
      <c r="C165" s="80">
        <v>194</v>
      </c>
    </row>
    <row r="166" spans="1:3" ht="13.5">
      <c r="A166" s="99" t="s">
        <v>291</v>
      </c>
      <c r="B166" s="79" t="s">
        <v>452</v>
      </c>
      <c r="C166" s="80">
        <v>263</v>
      </c>
    </row>
    <row r="167" spans="1:3" ht="13.5">
      <c r="A167" s="99" t="s">
        <v>91</v>
      </c>
      <c r="B167" s="79" t="s">
        <v>939</v>
      </c>
      <c r="C167" s="80">
        <v>1</v>
      </c>
    </row>
    <row r="168" spans="1:3" ht="13.5">
      <c r="A168" s="99" t="s">
        <v>293</v>
      </c>
      <c r="B168" s="79" t="s">
        <v>455</v>
      </c>
      <c r="C168" s="80">
        <v>16</v>
      </c>
    </row>
    <row r="169" spans="1:3" ht="13.5">
      <c r="A169" s="99" t="s">
        <v>212</v>
      </c>
      <c r="B169" s="79" t="s">
        <v>456</v>
      </c>
      <c r="C169" s="80">
        <v>230</v>
      </c>
    </row>
    <row r="170" spans="1:3" ht="13.5">
      <c r="A170" s="99" t="s">
        <v>213</v>
      </c>
      <c r="B170" s="79" t="s">
        <v>457</v>
      </c>
      <c r="C170" s="80">
        <v>235</v>
      </c>
    </row>
    <row r="171" spans="1:3" ht="13.5">
      <c r="A171" s="99" t="s">
        <v>212</v>
      </c>
      <c r="B171" s="79" t="s">
        <v>1143</v>
      </c>
      <c r="C171" s="80">
        <v>232</v>
      </c>
    </row>
    <row r="172" spans="1:3" ht="13.5">
      <c r="A172" s="99" t="s">
        <v>212</v>
      </c>
      <c r="B172" s="79" t="s">
        <v>990</v>
      </c>
      <c r="C172" s="80">
        <v>233</v>
      </c>
    </row>
    <row r="173" spans="1:3" ht="13.5">
      <c r="A173" s="99" t="s">
        <v>212</v>
      </c>
      <c r="B173" s="79" t="s">
        <v>458</v>
      </c>
      <c r="C173" s="80">
        <v>234</v>
      </c>
    </row>
    <row r="174" spans="1:3" ht="13.5">
      <c r="A174" s="99" t="s">
        <v>41</v>
      </c>
      <c r="B174" s="79" t="s">
        <v>459</v>
      </c>
      <c r="C174" s="80">
        <v>75</v>
      </c>
    </row>
    <row r="175" spans="1:3" ht="13.5">
      <c r="A175" s="99" t="s">
        <v>41</v>
      </c>
      <c r="B175" s="79" t="s">
        <v>460</v>
      </c>
      <c r="C175" s="80">
        <v>76</v>
      </c>
    </row>
    <row r="176" spans="1:3" ht="13.5">
      <c r="A176" s="99" t="s">
        <v>294</v>
      </c>
      <c r="B176" s="79" t="s">
        <v>664</v>
      </c>
      <c r="C176" s="80">
        <v>264</v>
      </c>
    </row>
    <row r="177" spans="1:3" ht="13.5">
      <c r="A177" s="99" t="s">
        <v>214</v>
      </c>
      <c r="B177" s="79" t="s">
        <v>461</v>
      </c>
      <c r="C177" s="80">
        <v>133</v>
      </c>
    </row>
    <row r="178" spans="1:3" ht="13.5">
      <c r="A178" s="99" t="s">
        <v>215</v>
      </c>
      <c r="B178" s="79" t="s">
        <v>487</v>
      </c>
      <c r="C178" s="80">
        <v>134</v>
      </c>
    </row>
    <row r="179" spans="1:3" ht="13.5">
      <c r="A179" s="99" t="s">
        <v>216</v>
      </c>
      <c r="B179" s="79" t="s">
        <v>488</v>
      </c>
      <c r="C179" s="80">
        <v>176</v>
      </c>
    </row>
    <row r="180" spans="1:3" ht="13.5">
      <c r="A180" s="99" t="s">
        <v>217</v>
      </c>
      <c r="B180" s="79" t="s">
        <v>395</v>
      </c>
      <c r="C180" s="80">
        <v>175</v>
      </c>
    </row>
    <row r="181" spans="1:3" ht="13.5">
      <c r="A181" s="99" t="s">
        <v>320</v>
      </c>
      <c r="B181" s="79" t="s">
        <v>321</v>
      </c>
      <c r="C181" s="80">
        <v>166</v>
      </c>
    </row>
    <row r="182" spans="1:3" ht="13.5">
      <c r="A182" s="99" t="s">
        <v>613</v>
      </c>
      <c r="B182" s="79" t="s">
        <v>396</v>
      </c>
      <c r="C182" s="80">
        <v>103</v>
      </c>
    </row>
    <row r="183" spans="1:3" ht="13.5">
      <c r="A183" s="99" t="s">
        <v>614</v>
      </c>
      <c r="B183" s="79" t="s">
        <v>397</v>
      </c>
      <c r="C183" s="80">
        <v>104</v>
      </c>
    </row>
    <row r="184" spans="1:3" ht="13.5">
      <c r="A184" s="99" t="s">
        <v>380</v>
      </c>
      <c r="B184" s="79" t="s">
        <v>381</v>
      </c>
      <c r="C184" s="80">
        <v>239</v>
      </c>
    </row>
    <row r="185" spans="1:3" ht="13.5">
      <c r="A185" s="99" t="s">
        <v>659</v>
      </c>
      <c r="B185" s="79" t="s">
        <v>398</v>
      </c>
      <c r="C185" s="80">
        <v>177</v>
      </c>
    </row>
    <row r="186" spans="1:3" ht="13.5">
      <c r="A186" s="99" t="s">
        <v>283</v>
      </c>
      <c r="B186" s="79" t="s">
        <v>403</v>
      </c>
      <c r="C186" s="80">
        <v>80</v>
      </c>
    </row>
    <row r="187" spans="1:3" ht="13.5">
      <c r="A187" s="99" t="s">
        <v>43</v>
      </c>
      <c r="B187" s="79" t="s">
        <v>472</v>
      </c>
      <c r="C187" s="80">
        <v>204</v>
      </c>
    </row>
    <row r="188" spans="1:3" s="94" customFormat="1" ht="13.5">
      <c r="A188" s="137" t="s">
        <v>380</v>
      </c>
      <c r="B188" s="138" t="s">
        <v>45</v>
      </c>
      <c r="C188" s="139">
        <v>240</v>
      </c>
    </row>
    <row r="189" spans="1:3" ht="13.5">
      <c r="A189" s="99" t="s">
        <v>309</v>
      </c>
      <c r="B189" s="79" t="s">
        <v>382</v>
      </c>
      <c r="C189" s="80">
        <v>215</v>
      </c>
    </row>
    <row r="190" spans="1:3" ht="13.5">
      <c r="A190" s="99" t="s">
        <v>218</v>
      </c>
      <c r="B190" s="79" t="s">
        <v>404</v>
      </c>
      <c r="C190" s="80">
        <v>228</v>
      </c>
    </row>
    <row r="191" spans="1:3" ht="13.5">
      <c r="A191" s="99" t="s">
        <v>218</v>
      </c>
      <c r="B191" s="79" t="s">
        <v>405</v>
      </c>
      <c r="C191" s="80">
        <v>227</v>
      </c>
    </row>
    <row r="192" spans="1:3" ht="13.5">
      <c r="A192" s="99" t="s">
        <v>218</v>
      </c>
      <c r="B192" s="79" t="s">
        <v>415</v>
      </c>
      <c r="C192" s="80">
        <v>226</v>
      </c>
    </row>
    <row r="193" spans="1:3" ht="13.5">
      <c r="A193" s="99" t="s">
        <v>744</v>
      </c>
      <c r="B193" s="79" t="s">
        <v>44</v>
      </c>
      <c r="C193" s="80">
        <v>218</v>
      </c>
    </row>
    <row r="194" spans="1:3" ht="13.5">
      <c r="A194" s="99" t="s">
        <v>91</v>
      </c>
      <c r="B194" s="79" t="s">
        <v>1144</v>
      </c>
      <c r="C194" s="80">
        <v>1</v>
      </c>
    </row>
    <row r="195" spans="1:3" ht="13.5">
      <c r="A195" s="99" t="s">
        <v>219</v>
      </c>
      <c r="B195" s="79" t="s">
        <v>416</v>
      </c>
      <c r="C195" s="80">
        <v>37</v>
      </c>
    </row>
    <row r="196" spans="1:3" ht="13.5">
      <c r="A196" s="99" t="s">
        <v>196</v>
      </c>
      <c r="B196" s="79" t="s">
        <v>417</v>
      </c>
      <c r="C196" s="80">
        <v>207</v>
      </c>
    </row>
    <row r="197" spans="1:3" ht="13.5">
      <c r="A197" s="99" t="s">
        <v>91</v>
      </c>
      <c r="B197" s="79" t="s">
        <v>418</v>
      </c>
      <c r="C197" s="80">
        <v>8</v>
      </c>
    </row>
    <row r="198" spans="1:3" ht="13.5">
      <c r="A198" s="99" t="s">
        <v>59</v>
      </c>
      <c r="B198" s="79" t="s">
        <v>419</v>
      </c>
      <c r="C198" s="80">
        <v>107</v>
      </c>
    </row>
    <row r="199" spans="1:3" ht="13.5">
      <c r="A199" s="99" t="s">
        <v>295</v>
      </c>
      <c r="B199" s="79" t="s">
        <v>429</v>
      </c>
      <c r="C199" s="80">
        <v>53</v>
      </c>
    </row>
    <row r="200" spans="1:3" ht="13.5">
      <c r="A200" s="99" t="s">
        <v>60</v>
      </c>
      <c r="B200" s="79" t="s">
        <v>1136</v>
      </c>
      <c r="C200" s="80">
        <v>67</v>
      </c>
    </row>
    <row r="201" spans="1:3" ht="13.5">
      <c r="A201" s="99" t="s">
        <v>327</v>
      </c>
      <c r="B201" s="79" t="s">
        <v>430</v>
      </c>
      <c r="C201" s="80">
        <v>54</v>
      </c>
    </row>
    <row r="202" spans="1:3" ht="13.5">
      <c r="A202" s="99" t="s">
        <v>300</v>
      </c>
      <c r="B202" s="79" t="s">
        <v>433</v>
      </c>
      <c r="C202" s="80">
        <v>56</v>
      </c>
    </row>
    <row r="203" spans="1:3" ht="13.5">
      <c r="A203" s="99" t="s">
        <v>303</v>
      </c>
      <c r="B203" s="79" t="s">
        <v>434</v>
      </c>
      <c r="C203" s="80">
        <v>58</v>
      </c>
    </row>
    <row r="204" spans="1:3" ht="13.5">
      <c r="A204" s="99" t="s">
        <v>299</v>
      </c>
      <c r="B204" s="79" t="s">
        <v>435</v>
      </c>
      <c r="C204" s="80">
        <v>59</v>
      </c>
    </row>
    <row r="205" spans="1:3" ht="13.5">
      <c r="A205" s="99" t="s">
        <v>297</v>
      </c>
      <c r="B205" s="79" t="s">
        <v>436</v>
      </c>
      <c r="C205" s="80">
        <v>57</v>
      </c>
    </row>
    <row r="206" spans="1:3" ht="13.5">
      <c r="A206" s="99" t="s">
        <v>296</v>
      </c>
      <c r="B206" s="79" t="s">
        <v>437</v>
      </c>
      <c r="C206" s="80">
        <v>61</v>
      </c>
    </row>
    <row r="207" spans="1:3" ht="13.5">
      <c r="A207" s="99" t="s">
        <v>302</v>
      </c>
      <c r="B207" s="79" t="s">
        <v>438</v>
      </c>
      <c r="C207" s="80">
        <v>64</v>
      </c>
    </row>
    <row r="208" spans="1:3" ht="13.5">
      <c r="A208" s="99" t="s">
        <v>329</v>
      </c>
      <c r="B208" s="79" t="s">
        <v>439</v>
      </c>
      <c r="C208" s="80">
        <v>49</v>
      </c>
    </row>
    <row r="209" spans="1:3" ht="13.5">
      <c r="A209" s="99" t="s">
        <v>296</v>
      </c>
      <c r="B209" s="79" t="s">
        <v>440</v>
      </c>
      <c r="C209" s="80">
        <v>60</v>
      </c>
    </row>
    <row r="210" spans="1:3" ht="13.5">
      <c r="A210" s="99" t="s">
        <v>301</v>
      </c>
      <c r="B210" s="79" t="s">
        <v>441</v>
      </c>
      <c r="C210" s="80">
        <v>65</v>
      </c>
    </row>
    <row r="211" spans="1:3" ht="13.5">
      <c r="A211" s="99" t="s">
        <v>298</v>
      </c>
      <c r="B211" s="79" t="s">
        <v>349</v>
      </c>
      <c r="C211" s="80">
        <v>66</v>
      </c>
    </row>
    <row r="212" spans="1:3" ht="13.5">
      <c r="A212" s="99" t="s">
        <v>61</v>
      </c>
      <c r="B212" s="79" t="s">
        <v>350</v>
      </c>
      <c r="C212" s="80">
        <v>178</v>
      </c>
    </row>
    <row r="213" spans="1:3" ht="13.5">
      <c r="A213" s="99" t="s">
        <v>62</v>
      </c>
      <c r="B213" s="79" t="s">
        <v>351</v>
      </c>
      <c r="C213" s="80">
        <v>179</v>
      </c>
    </row>
    <row r="214" spans="1:3" ht="13.5">
      <c r="A214" s="99" t="s">
        <v>329</v>
      </c>
      <c r="B214" s="79" t="s">
        <v>352</v>
      </c>
      <c r="C214" s="80">
        <v>51</v>
      </c>
    </row>
    <row r="215" spans="1:3" ht="13.5">
      <c r="A215" s="99" t="s">
        <v>63</v>
      </c>
      <c r="B215" s="79" t="s">
        <v>353</v>
      </c>
      <c r="C215" s="80">
        <v>108</v>
      </c>
    </row>
    <row r="216" spans="1:3" ht="13.5">
      <c r="A216" s="99" t="s">
        <v>329</v>
      </c>
      <c r="B216" s="79" t="s">
        <v>354</v>
      </c>
      <c r="C216" s="80">
        <v>50</v>
      </c>
    </row>
    <row r="217" spans="1:3" ht="13.5">
      <c r="A217" s="99" t="s">
        <v>196</v>
      </c>
      <c r="B217" s="79" t="s">
        <v>355</v>
      </c>
      <c r="C217" s="80">
        <v>210</v>
      </c>
    </row>
    <row r="218" spans="1:3" ht="13.5">
      <c r="A218" s="99" t="s">
        <v>64</v>
      </c>
      <c r="B218" s="79" t="s">
        <v>356</v>
      </c>
      <c r="C218" s="80">
        <v>110</v>
      </c>
    </row>
    <row r="219" spans="1:3" ht="13.5">
      <c r="A219" s="99" t="s">
        <v>176</v>
      </c>
      <c r="B219" s="79" t="s">
        <v>1182</v>
      </c>
      <c r="C219" s="80">
        <v>98</v>
      </c>
    </row>
    <row r="220" spans="1:3" ht="13.5">
      <c r="A220" s="99" t="s">
        <v>287</v>
      </c>
      <c r="B220" s="79" t="s">
        <v>357</v>
      </c>
      <c r="C220" s="80">
        <v>68</v>
      </c>
    </row>
    <row r="221" spans="1:3" ht="13.5">
      <c r="A221" s="99" t="s">
        <v>287</v>
      </c>
      <c r="B221" s="79" t="s">
        <v>934</v>
      </c>
      <c r="C221" s="80">
        <v>70</v>
      </c>
    </row>
    <row r="222" spans="1:3" ht="13.5">
      <c r="A222" s="99" t="s">
        <v>285</v>
      </c>
      <c r="B222" s="79" t="s">
        <v>358</v>
      </c>
      <c r="C222" s="80">
        <v>73</v>
      </c>
    </row>
    <row r="223" spans="1:3" ht="13.5">
      <c r="A223" s="99" t="s">
        <v>289</v>
      </c>
      <c r="B223" s="79" t="s">
        <v>473</v>
      </c>
      <c r="C223" s="80">
        <v>31</v>
      </c>
    </row>
    <row r="224" spans="1:3" ht="13.5">
      <c r="A224" s="99" t="s">
        <v>606</v>
      </c>
      <c r="B224" s="79" t="s">
        <v>118</v>
      </c>
      <c r="C224" s="80">
        <v>29</v>
      </c>
    </row>
    <row r="225" spans="1:3" ht="13.5">
      <c r="A225" s="99" t="s">
        <v>293</v>
      </c>
      <c r="B225" s="79" t="s">
        <v>691</v>
      </c>
      <c r="C225" s="80">
        <v>20</v>
      </c>
    </row>
    <row r="226" spans="1:3" ht="13.5">
      <c r="A226" s="99" t="s">
        <v>293</v>
      </c>
      <c r="B226" s="79" t="s">
        <v>1168</v>
      </c>
      <c r="C226" s="80">
        <v>19</v>
      </c>
    </row>
    <row r="227" spans="1:3" ht="13.5">
      <c r="A227" s="99" t="s">
        <v>851</v>
      </c>
      <c r="B227" s="79" t="s">
        <v>359</v>
      </c>
      <c r="C227" s="80">
        <v>112</v>
      </c>
    </row>
    <row r="228" spans="1:3" ht="13.5">
      <c r="A228" s="99" t="s">
        <v>383</v>
      </c>
      <c r="B228" s="79" t="s">
        <v>322</v>
      </c>
      <c r="C228" s="80">
        <v>242</v>
      </c>
    </row>
    <row r="229" spans="1:3" ht="13.5">
      <c r="A229" s="99" t="s">
        <v>330</v>
      </c>
      <c r="B229" s="79" t="s">
        <v>360</v>
      </c>
      <c r="C229" s="80">
        <v>219</v>
      </c>
    </row>
    <row r="230" spans="1:3" ht="13.5">
      <c r="A230" s="99" t="s">
        <v>331</v>
      </c>
      <c r="B230" s="79" t="s">
        <v>361</v>
      </c>
      <c r="C230" s="80">
        <v>90</v>
      </c>
    </row>
    <row r="231" spans="1:3" ht="13.5">
      <c r="A231" s="99" t="s">
        <v>333</v>
      </c>
      <c r="B231" s="79" t="s">
        <v>362</v>
      </c>
      <c r="C231" s="80">
        <v>139</v>
      </c>
    </row>
    <row r="232" spans="1:3" ht="13.5">
      <c r="A232" s="99" t="s">
        <v>293</v>
      </c>
      <c r="B232" s="79" t="s">
        <v>368</v>
      </c>
      <c r="C232" s="80">
        <v>18</v>
      </c>
    </row>
    <row r="233" spans="1:3" ht="13.5">
      <c r="A233" s="99" t="s">
        <v>330</v>
      </c>
      <c r="B233" s="79" t="s">
        <v>386</v>
      </c>
      <c r="C233" s="80">
        <v>221</v>
      </c>
    </row>
    <row r="234" spans="1:3" ht="13.5">
      <c r="A234" s="99" t="s">
        <v>334</v>
      </c>
      <c r="B234" s="79" t="s">
        <v>485</v>
      </c>
      <c r="C234" s="80">
        <v>34</v>
      </c>
    </row>
    <row r="235" spans="1:3" ht="13.5">
      <c r="A235" s="99" t="s">
        <v>334</v>
      </c>
      <c r="B235" s="79" t="s">
        <v>486</v>
      </c>
      <c r="C235" s="80">
        <v>34</v>
      </c>
    </row>
    <row r="236" spans="1:3" ht="13.5">
      <c r="A236" s="99" t="s">
        <v>334</v>
      </c>
      <c r="B236" s="79" t="s">
        <v>387</v>
      </c>
      <c r="C236" s="80">
        <v>34</v>
      </c>
    </row>
    <row r="237" spans="1:3" ht="13.5">
      <c r="A237" s="99" t="s">
        <v>332</v>
      </c>
      <c r="B237" s="79" t="s">
        <v>388</v>
      </c>
      <c r="C237" s="80">
        <v>224</v>
      </c>
    </row>
    <row r="238" spans="1:3" ht="13.5">
      <c r="A238" s="99" t="s">
        <v>335</v>
      </c>
      <c r="B238" s="79" t="s">
        <v>389</v>
      </c>
      <c r="C238" s="80">
        <v>121</v>
      </c>
    </row>
    <row r="239" spans="1:3" ht="13.5">
      <c r="A239" s="99" t="s">
        <v>293</v>
      </c>
      <c r="B239" s="79" t="s">
        <v>390</v>
      </c>
      <c r="C239" s="80">
        <v>17</v>
      </c>
    </row>
    <row r="240" spans="1:3" ht="13.5">
      <c r="A240" s="99" t="s">
        <v>334</v>
      </c>
      <c r="B240" s="79" t="s">
        <v>394</v>
      </c>
      <c r="C240" s="80">
        <v>33</v>
      </c>
    </row>
    <row r="241" spans="1:3" ht="13.5">
      <c r="A241" s="99" t="s">
        <v>91</v>
      </c>
      <c r="B241" s="79" t="s">
        <v>273</v>
      </c>
      <c r="C241" s="80">
        <v>9</v>
      </c>
    </row>
    <row r="242" spans="1:3" ht="13.5">
      <c r="A242" s="99" t="s">
        <v>291</v>
      </c>
      <c r="B242" s="79" t="s">
        <v>274</v>
      </c>
      <c r="C242" s="80">
        <v>184</v>
      </c>
    </row>
    <row r="243" spans="1:3" ht="13.5">
      <c r="A243" s="99" t="s">
        <v>291</v>
      </c>
      <c r="B243" s="79" t="s">
        <v>1044</v>
      </c>
      <c r="C243" s="80">
        <v>188</v>
      </c>
    </row>
    <row r="244" spans="1:3" ht="13.5">
      <c r="A244" s="99" t="s">
        <v>166</v>
      </c>
      <c r="B244" s="79" t="s">
        <v>978</v>
      </c>
      <c r="C244" s="80">
        <v>165</v>
      </c>
    </row>
    <row r="245" spans="1:3" ht="13.5">
      <c r="A245" s="99" t="s">
        <v>65</v>
      </c>
      <c r="B245" s="79" t="s">
        <v>275</v>
      </c>
      <c r="C245" s="80">
        <v>163</v>
      </c>
    </row>
    <row r="246" spans="1:3" ht="13.5">
      <c r="A246" s="99" t="s">
        <v>834</v>
      </c>
      <c r="B246" s="79" t="s">
        <v>323</v>
      </c>
      <c r="C246" s="80">
        <v>238</v>
      </c>
    </row>
    <row r="247" spans="1:3" ht="13.5">
      <c r="A247" s="99" t="s">
        <v>113</v>
      </c>
      <c r="B247" s="79" t="s">
        <v>276</v>
      </c>
      <c r="C247" s="80">
        <v>143</v>
      </c>
    </row>
    <row r="248" spans="1:3" ht="13.5">
      <c r="A248" s="99" t="s">
        <v>980</v>
      </c>
      <c r="B248" s="79" t="s">
        <v>277</v>
      </c>
      <c r="C248" s="80">
        <v>257</v>
      </c>
    </row>
    <row r="249" spans="1:3" ht="13.5">
      <c r="A249" s="99" t="s">
        <v>66</v>
      </c>
      <c r="B249" s="79" t="s">
        <v>278</v>
      </c>
      <c r="C249" s="80">
        <v>114</v>
      </c>
    </row>
    <row r="250" spans="1:3" ht="13.5">
      <c r="A250" s="99" t="s">
        <v>67</v>
      </c>
      <c r="B250" s="79" t="s">
        <v>279</v>
      </c>
      <c r="C250" s="80">
        <v>155</v>
      </c>
    </row>
    <row r="251" spans="1:3" ht="13.5">
      <c r="A251" s="99" t="s">
        <v>68</v>
      </c>
      <c r="B251" s="79" t="s">
        <v>979</v>
      </c>
      <c r="C251" s="80">
        <v>164</v>
      </c>
    </row>
    <row r="252" spans="1:3" s="94" customFormat="1" ht="13.5">
      <c r="A252" s="137" t="s">
        <v>293</v>
      </c>
      <c r="B252" s="138" t="s">
        <v>1094</v>
      </c>
      <c r="C252" s="139">
        <v>14</v>
      </c>
    </row>
    <row r="253" spans="1:3" ht="13.5">
      <c r="A253" s="99" t="s">
        <v>578</v>
      </c>
      <c r="B253" s="79" t="s">
        <v>579</v>
      </c>
      <c r="C253" s="80">
        <v>248</v>
      </c>
    </row>
    <row r="254" spans="1:3" ht="13.5">
      <c r="A254" s="99" t="s">
        <v>981</v>
      </c>
      <c r="B254" s="79" t="s">
        <v>580</v>
      </c>
      <c r="C254" s="80">
        <v>246</v>
      </c>
    </row>
    <row r="255" spans="1:3" ht="13.5">
      <c r="A255" s="99" t="s">
        <v>69</v>
      </c>
      <c r="B255" s="79" t="s">
        <v>280</v>
      </c>
      <c r="C255" s="80">
        <v>274</v>
      </c>
    </row>
    <row r="256" spans="1:3" ht="13.5">
      <c r="A256" s="99" t="s">
        <v>291</v>
      </c>
      <c r="B256" s="79" t="s">
        <v>644</v>
      </c>
      <c r="C256" s="80">
        <v>275</v>
      </c>
    </row>
    <row r="257" spans="1:3" ht="13.5">
      <c r="A257" s="99" t="s">
        <v>70</v>
      </c>
      <c r="B257" s="79" t="s">
        <v>281</v>
      </c>
      <c r="C257" s="80">
        <v>35</v>
      </c>
    </row>
    <row r="258" spans="1:3" ht="13.5">
      <c r="A258" s="99" t="s">
        <v>91</v>
      </c>
      <c r="B258" s="79" t="s">
        <v>338</v>
      </c>
      <c r="C258" s="80">
        <v>7</v>
      </c>
    </row>
    <row r="259" spans="1:3" ht="13.5">
      <c r="A259" s="99" t="s">
        <v>91</v>
      </c>
      <c r="B259" s="79" t="s">
        <v>342</v>
      </c>
      <c r="C259" s="80">
        <v>5</v>
      </c>
    </row>
    <row r="260" spans="1:3" ht="13.5">
      <c r="A260" s="99" t="s">
        <v>871</v>
      </c>
      <c r="B260" s="79" t="s">
        <v>343</v>
      </c>
      <c r="C260" s="80">
        <v>148</v>
      </c>
    </row>
    <row r="261" spans="1:3" ht="13.5">
      <c r="A261" s="99" t="s">
        <v>384</v>
      </c>
      <c r="B261" s="79" t="s">
        <v>385</v>
      </c>
      <c r="C261" s="80">
        <v>216</v>
      </c>
    </row>
    <row r="262" spans="1:3" ht="13.5">
      <c r="A262" s="99" t="s">
        <v>330</v>
      </c>
      <c r="B262" s="79" t="s">
        <v>344</v>
      </c>
      <c r="C262" s="80">
        <v>220</v>
      </c>
    </row>
    <row r="263" spans="1:3" ht="13.5">
      <c r="A263" s="99" t="s">
        <v>982</v>
      </c>
      <c r="B263" s="79" t="s">
        <v>345</v>
      </c>
      <c r="C263" s="80">
        <v>258</v>
      </c>
    </row>
    <row r="264" spans="1:3" ht="13.5">
      <c r="A264" s="99" t="s">
        <v>870</v>
      </c>
      <c r="B264" s="79" t="s">
        <v>346</v>
      </c>
      <c r="C264" s="80">
        <v>146</v>
      </c>
    </row>
    <row r="265" spans="1:3" ht="13.5">
      <c r="A265" s="99" t="s">
        <v>710</v>
      </c>
      <c r="B265" s="79" t="s">
        <v>426</v>
      </c>
      <c r="C265" s="80">
        <v>214</v>
      </c>
    </row>
    <row r="266" spans="1:3" ht="13.5">
      <c r="A266" s="99" t="s">
        <v>71</v>
      </c>
      <c r="B266" s="79" t="s">
        <v>347</v>
      </c>
      <c r="C266" s="80">
        <v>229</v>
      </c>
    </row>
    <row r="267" spans="1:3" ht="13.5">
      <c r="A267" s="99" t="s">
        <v>286</v>
      </c>
      <c r="B267" s="79" t="s">
        <v>928</v>
      </c>
      <c r="C267" s="80">
        <v>72</v>
      </c>
    </row>
    <row r="268" spans="1:3" ht="13.5">
      <c r="A268" s="99" t="s">
        <v>983</v>
      </c>
      <c r="B268" s="79" t="s">
        <v>348</v>
      </c>
      <c r="C268" s="80">
        <v>259</v>
      </c>
    </row>
    <row r="269" spans="1:3" ht="13.5">
      <c r="A269" s="99" t="s">
        <v>190</v>
      </c>
      <c r="B269" s="79" t="s">
        <v>220</v>
      </c>
      <c r="C269" s="80">
        <v>44</v>
      </c>
    </row>
    <row r="270" spans="1:3" ht="13.5">
      <c r="A270" s="99" t="s">
        <v>615</v>
      </c>
      <c r="B270" s="79" t="s">
        <v>581</v>
      </c>
      <c r="C270" s="80">
        <v>105</v>
      </c>
    </row>
    <row r="271" spans="1:3" ht="13.5">
      <c r="A271" s="99" t="s">
        <v>984</v>
      </c>
      <c r="B271" s="79" t="s">
        <v>221</v>
      </c>
      <c r="C271" s="80">
        <v>254</v>
      </c>
    </row>
    <row r="272" spans="1:3" ht="13.5">
      <c r="A272" s="99" t="s">
        <v>985</v>
      </c>
      <c r="B272" s="79" t="s">
        <v>222</v>
      </c>
      <c r="C272" s="80">
        <v>260</v>
      </c>
    </row>
    <row r="273" spans="1:3" ht="13.5">
      <c r="A273" s="99" t="s">
        <v>296</v>
      </c>
      <c r="B273" s="79" t="s">
        <v>223</v>
      </c>
      <c r="C273" s="80">
        <v>63</v>
      </c>
    </row>
    <row r="274" spans="1:3" ht="13.5">
      <c r="A274" s="99" t="s">
        <v>91</v>
      </c>
      <c r="B274" s="79" t="s">
        <v>228</v>
      </c>
      <c r="C274" s="80">
        <v>2</v>
      </c>
    </row>
    <row r="275" spans="1:3" ht="13.5">
      <c r="A275" s="99" t="s">
        <v>72</v>
      </c>
      <c r="B275" s="79" t="s">
        <v>235</v>
      </c>
      <c r="C275" s="80">
        <v>271</v>
      </c>
    </row>
    <row r="276" spans="1:3" ht="13.5">
      <c r="A276" s="99" t="s">
        <v>117</v>
      </c>
      <c r="B276" s="79" t="s">
        <v>119</v>
      </c>
      <c r="C276" s="80">
        <v>23</v>
      </c>
    </row>
    <row r="277" spans="1:3" ht="13.5">
      <c r="A277" s="99" t="s">
        <v>69</v>
      </c>
      <c r="B277" s="79" t="s">
        <v>236</v>
      </c>
      <c r="C277" s="80">
        <v>273</v>
      </c>
    </row>
    <row r="278" spans="1:3" ht="13.5">
      <c r="A278" s="99" t="s">
        <v>73</v>
      </c>
      <c r="B278" s="79" t="s">
        <v>237</v>
      </c>
      <c r="C278" s="80">
        <v>269</v>
      </c>
    </row>
    <row r="279" spans="1:3" ht="13.5">
      <c r="A279" s="99" t="s">
        <v>72</v>
      </c>
      <c r="B279" s="79" t="s">
        <v>238</v>
      </c>
      <c r="C279" s="80">
        <v>270</v>
      </c>
    </row>
    <row r="280" spans="1:3" ht="13.5">
      <c r="A280" s="99" t="s">
        <v>91</v>
      </c>
      <c r="B280" s="79" t="s">
        <v>1031</v>
      </c>
      <c r="C280" s="80">
        <v>1</v>
      </c>
    </row>
    <row r="281" spans="1:3" ht="13.5">
      <c r="A281" s="99" t="s">
        <v>325</v>
      </c>
      <c r="B281" s="79" t="s">
        <v>326</v>
      </c>
      <c r="C281" s="80">
        <v>272</v>
      </c>
    </row>
    <row r="282" spans="1:3" ht="13.5">
      <c r="A282" s="99" t="s">
        <v>1020</v>
      </c>
      <c r="B282" s="79" t="s">
        <v>142</v>
      </c>
      <c r="C282" s="80">
        <v>81</v>
      </c>
    </row>
    <row r="283" spans="1:3" ht="13.5">
      <c r="A283" s="99" t="s">
        <v>331</v>
      </c>
      <c r="B283" s="79" t="s">
        <v>239</v>
      </c>
      <c r="C283" s="80">
        <v>86</v>
      </c>
    </row>
    <row r="284" spans="1:3" ht="13.5">
      <c r="A284" s="99" t="s">
        <v>337</v>
      </c>
      <c r="B284" s="79" t="s">
        <v>240</v>
      </c>
      <c r="C284" s="80">
        <v>11</v>
      </c>
    </row>
    <row r="285" spans="1:3" ht="13.5">
      <c r="A285" s="99" t="s">
        <v>29</v>
      </c>
      <c r="B285" s="79" t="s">
        <v>241</v>
      </c>
      <c r="C285" s="80">
        <v>109</v>
      </c>
    </row>
    <row r="286" spans="1:3" ht="13.5">
      <c r="A286" s="99" t="s">
        <v>296</v>
      </c>
      <c r="B286" s="79" t="s">
        <v>242</v>
      </c>
      <c r="C286" s="80">
        <v>62</v>
      </c>
    </row>
    <row r="287" spans="1:3" ht="13.5">
      <c r="A287" s="99" t="s">
        <v>196</v>
      </c>
      <c r="B287" s="79" t="s">
        <v>243</v>
      </c>
      <c r="C287" s="80">
        <v>206</v>
      </c>
    </row>
    <row r="288" spans="1:3" ht="13.5">
      <c r="A288" s="99" t="s">
        <v>294</v>
      </c>
      <c r="B288" s="79" t="s">
        <v>244</v>
      </c>
      <c r="C288" s="80">
        <v>27</v>
      </c>
    </row>
    <row r="289" spans="1:3" ht="13.5">
      <c r="A289" s="99" t="s">
        <v>328</v>
      </c>
      <c r="B289" s="79" t="s">
        <v>245</v>
      </c>
      <c r="C289" s="80">
        <v>46</v>
      </c>
    </row>
    <row r="290" spans="1:3" ht="13.5">
      <c r="A290" s="99" t="s">
        <v>288</v>
      </c>
      <c r="B290" s="79" t="s">
        <v>246</v>
      </c>
      <c r="C290" s="80">
        <v>77</v>
      </c>
    </row>
    <row r="291" spans="1:3" ht="13.5">
      <c r="A291" s="99" t="s">
        <v>986</v>
      </c>
      <c r="B291" s="79" t="s">
        <v>247</v>
      </c>
      <c r="C291" s="80">
        <v>261</v>
      </c>
    </row>
    <row r="292" spans="1:3" ht="13.5">
      <c r="A292" s="99" t="s">
        <v>91</v>
      </c>
      <c r="B292" s="79" t="s">
        <v>988</v>
      </c>
      <c r="C292" s="80">
        <v>1</v>
      </c>
    </row>
    <row r="293" spans="1:3" ht="13.5">
      <c r="A293" s="99" t="s">
        <v>851</v>
      </c>
      <c r="B293" s="79" t="s">
        <v>248</v>
      </c>
      <c r="C293" s="80">
        <v>111</v>
      </c>
    </row>
    <row r="294" spans="1:3" ht="13.5">
      <c r="A294" s="99" t="s">
        <v>74</v>
      </c>
      <c r="B294" s="79" t="s">
        <v>249</v>
      </c>
      <c r="C294" s="80">
        <v>113</v>
      </c>
    </row>
  </sheetData>
  <printOptions gridLines="1"/>
  <pageMargins left="0.75" right="0.75" top="1.25" bottom="0.75" header="0.5" footer="0.5"/>
  <pageSetup horizontalDpi="600" verticalDpi="600" orientation="landscape"/>
  <headerFooter alignWithMargins="0">
    <oddHeader>&amp;C&amp;"Palatino,Bold"&amp;12University of Arkansas at Little Rock
Index of Organizations</oddHeader>
    <oddFooter>&amp;CIndex-&amp;P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Institutional Research &amp; Budget</dc:creator>
  <cp:keywords/>
  <dc:description/>
  <cp:lastModifiedBy>daniel spillers</cp:lastModifiedBy>
  <cp:lastPrinted>2009-06-08T15:28:21Z</cp:lastPrinted>
  <dcterms:created xsi:type="dcterms:W3CDTF">1999-01-27T23:32:24Z</dcterms:created>
  <dcterms:modified xsi:type="dcterms:W3CDTF">2009-06-08T15:34:04Z</dcterms:modified>
  <cp:category/>
  <cp:version/>
  <cp:contentType/>
  <cp:contentStatus/>
</cp:coreProperties>
</file>