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heri\Budget\Operating Budget\00-01\"/>
    </mc:Choice>
  </mc:AlternateContent>
  <bookViews>
    <workbookView xWindow="480" yWindow="285" windowWidth="11100" windowHeight="6600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9" i="1" l="1"/>
  <c r="C10" i="1"/>
  <c r="E10" i="1"/>
  <c r="F10" i="1"/>
  <c r="F13" i="1" s="1"/>
  <c r="F11" i="1"/>
  <c r="C12" i="1"/>
  <c r="E12" i="1"/>
  <c r="F12" i="1"/>
  <c r="B13" i="1"/>
  <c r="D13" i="1"/>
  <c r="C14" i="1"/>
  <c r="E14" i="1"/>
  <c r="F14" i="1"/>
  <c r="B15" i="1"/>
  <c r="C9" i="1" s="1"/>
  <c r="D15" i="1"/>
  <c r="E9" i="1" s="1"/>
  <c r="F18" i="1"/>
  <c r="C19" i="1"/>
  <c r="E19" i="1"/>
  <c r="F19" i="1"/>
  <c r="F28" i="1" s="1"/>
  <c r="F30" i="1" s="1"/>
  <c r="F20" i="1"/>
  <c r="C21" i="1"/>
  <c r="E21" i="1"/>
  <c r="F21" i="1"/>
  <c r="F22" i="1"/>
  <c r="C23" i="1"/>
  <c r="E23" i="1"/>
  <c r="F23" i="1"/>
  <c r="F24" i="1"/>
  <c r="C25" i="1"/>
  <c r="E25" i="1"/>
  <c r="F25" i="1"/>
  <c r="F26" i="1"/>
  <c r="C27" i="1"/>
  <c r="E27" i="1"/>
  <c r="F27" i="1"/>
  <c r="B28" i="1"/>
  <c r="D28" i="1"/>
  <c r="C29" i="1"/>
  <c r="E29" i="1"/>
  <c r="F29" i="1"/>
  <c r="B30" i="1"/>
  <c r="C18" i="1" s="1"/>
  <c r="D30" i="1"/>
  <c r="E18" i="1" s="1"/>
  <c r="F15" i="1" l="1"/>
  <c r="G29" i="1"/>
  <c r="G18" i="1"/>
  <c r="G20" i="1"/>
  <c r="G22" i="1"/>
  <c r="G24" i="1"/>
  <c r="G26" i="1"/>
  <c r="G19" i="1"/>
  <c r="G21" i="1"/>
  <c r="G23" i="1"/>
  <c r="G25" i="1"/>
  <c r="G27" i="1"/>
  <c r="E28" i="1"/>
  <c r="E30" i="1" s="1"/>
  <c r="E13" i="1"/>
  <c r="E15" i="1" s="1"/>
  <c r="E26" i="1"/>
  <c r="E24" i="1"/>
  <c r="E22" i="1"/>
  <c r="E20" i="1"/>
  <c r="C13" i="1"/>
  <c r="C15" i="1" s="1"/>
  <c r="E11" i="1"/>
  <c r="C26" i="1"/>
  <c r="C28" i="1" s="1"/>
  <c r="C30" i="1" s="1"/>
  <c r="C24" i="1"/>
  <c r="C22" i="1"/>
  <c r="C20" i="1"/>
  <c r="C11" i="1"/>
  <c r="G28" i="1" l="1"/>
  <c r="G30" i="1" s="1"/>
  <c r="G14" i="1"/>
  <c r="G9" i="1"/>
  <c r="G11" i="1"/>
  <c r="G10" i="1"/>
  <c r="G12" i="1"/>
  <c r="G13" i="1"/>
  <c r="G15" i="1" s="1"/>
</calcChain>
</file>

<file path=xl/sharedStrings.xml><?xml version="1.0" encoding="utf-8"?>
<sst xmlns="http://schemas.openxmlformats.org/spreadsheetml/2006/main" count="37" uniqueCount="29">
  <si>
    <t>University of Arkansas at Little Rock</t>
  </si>
  <si>
    <t>Summary of Estimated Revenues and Budget Allocations</t>
  </si>
  <si>
    <t>for the Fiscal Year Ending June 30, 2001</t>
  </si>
  <si>
    <t>FY 1998-99</t>
  </si>
  <si>
    <t>PERCENT</t>
  </si>
  <si>
    <t>FY 1999-00</t>
  </si>
  <si>
    <t>FY 2000-01</t>
  </si>
  <si>
    <t>BUDGET</t>
  </si>
  <si>
    <t>OF TOTAL</t>
  </si>
  <si>
    <t>ESTIMATED REVENUES:</t>
  </si>
  <si>
    <t xml:space="preserve">  TUITION &amp; FEES</t>
  </si>
  <si>
    <t xml:space="preserve">  STATE APPROPRIATIONS</t>
  </si>
  <si>
    <t xml:space="preserve">  SALES AND SERVICES</t>
  </si>
  <si>
    <t xml:space="preserve">  OTHER SOURCES</t>
  </si>
  <si>
    <t>TOTAL E&amp;G</t>
  </si>
  <si>
    <t xml:space="preserve">  AUXILIARY SERVICES</t>
  </si>
  <si>
    <t>TOTAL ESTIMATED REVENUES</t>
  </si>
  <si>
    <t>BUDGET ALLOCATIONS:</t>
  </si>
  <si>
    <t xml:space="preserve">  INSTRUCTION</t>
  </si>
  <si>
    <t xml:space="preserve">  RESEARCH</t>
  </si>
  <si>
    <t xml:space="preserve">  PUBLIC SERVICE</t>
  </si>
  <si>
    <t xml:space="preserve">  ACADEMIC SUPPORT</t>
  </si>
  <si>
    <t xml:space="preserve">  STUDENT SERVICES</t>
  </si>
  <si>
    <t xml:space="preserve">  INSTITUTIONAL SUPPORT</t>
  </si>
  <si>
    <t xml:space="preserve">  PHYSICAL PLANT</t>
  </si>
  <si>
    <t xml:space="preserve">  SCHOLARSHIPS &amp; FELLOWSHIPS</t>
  </si>
  <si>
    <t xml:space="preserve">  MANDATORY TRANSFERS</t>
  </si>
  <si>
    <t xml:space="preserve">  NON-MANDATORY TRANSFERS &amp; RESERVES</t>
  </si>
  <si>
    <t>TOTAL BUDGET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</si>
</sst>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_)"/>
  </numFmts>
  <fonts count="5">
    <font>
      <sz val="10"/>
      <name val="Arial"/>
    </font>
    <font>
      <b/>
      <sz val="14"/>
      <name val="Palatino"/>
    </font>
    <font>
      <sz val="12"/>
      <name val="Palatino"/>
    </font>
    <font>
      <b/>
      <sz val="12"/>
      <name val="Palatino"/>
    </font>
    <font>
      <sz val="12"/>
      <color indexed="8"/>
      <name val="Palatino"/>
    </font>
  </fonts>
  <fills count="3">
    <fill>
      <patternFill patternType="none"/>
    </fill>
    <fill>
      <patternFill patternType="gray125"/>
    </fill>
    <fill>
      <patternFill patternType="gray06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>
      <alignment horizontal="centerContinuous"/>
    </xf>
    <xf numFmtId="3" fontId="1" fillId="0" borderId="0" xfId="0" applyNumberFormat="1" applyFont="1" applyAlignment="1" applyProtection="1">
      <alignment horizontal="centerContinuous"/>
    </xf>
    <xf numFmtId="0" fontId="2" fillId="0" borderId="0" xfId="0" applyFont="1"/>
    <xf numFmtId="0" fontId="2" fillId="0" borderId="0" xfId="0" applyFont="1" applyProtection="1"/>
    <xf numFmtId="3" fontId="2" fillId="0" borderId="0" xfId="0" applyNumberFormat="1" applyFont="1" applyProtection="1"/>
    <xf numFmtId="3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3" fontId="2" fillId="0" borderId="2" xfId="0" applyNumberFormat="1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2" borderId="4" xfId="0" applyFont="1" applyFill="1" applyBorder="1" applyAlignment="1" applyProtection="1">
      <alignment horizontal="left"/>
    </xf>
    <xf numFmtId="3" fontId="4" fillId="2" borderId="0" xfId="0" applyNumberFormat="1" applyFont="1" applyFill="1" applyBorder="1" applyProtection="1">
      <protection locked="0"/>
    </xf>
    <xf numFmtId="10" fontId="2" fillId="2" borderId="0" xfId="0" applyNumberFormat="1" applyFont="1" applyFill="1" applyBorder="1" applyProtection="1"/>
    <xf numFmtId="10" fontId="2" fillId="2" borderId="5" xfId="0" applyNumberFormat="1" applyFont="1" applyFill="1" applyBorder="1" applyProtection="1"/>
    <xf numFmtId="0" fontId="2" fillId="0" borderId="4" xfId="0" applyFont="1" applyBorder="1" applyAlignment="1" applyProtection="1">
      <alignment horizontal="left"/>
    </xf>
    <xf numFmtId="3" fontId="2" fillId="0" borderId="0" xfId="0" applyNumberFormat="1" applyFont="1" applyBorder="1" applyProtection="1">
      <protection locked="0"/>
    </xf>
    <xf numFmtId="10" fontId="2" fillId="0" borderId="0" xfId="0" applyNumberFormat="1" applyFont="1" applyBorder="1" applyProtection="1"/>
    <xf numFmtId="10" fontId="2" fillId="0" borderId="5" xfId="0" applyNumberFormat="1" applyFont="1" applyBorder="1" applyProtection="1"/>
    <xf numFmtId="3" fontId="2" fillId="2" borderId="0" xfId="0" applyNumberFormat="1" applyFont="1" applyFill="1" applyBorder="1" applyProtection="1">
      <protection locked="0"/>
    </xf>
    <xf numFmtId="3" fontId="2" fillId="0" borderId="6" xfId="0" applyNumberFormat="1" applyFont="1" applyBorder="1" applyProtection="1">
      <protection locked="0"/>
    </xf>
    <xf numFmtId="10" fontId="2" fillId="0" borderId="6" xfId="0" applyNumberFormat="1" applyFont="1" applyBorder="1" applyProtection="1"/>
    <xf numFmtId="10" fontId="2" fillId="0" borderId="7" xfId="0" applyNumberFormat="1" applyFont="1" applyBorder="1" applyProtection="1"/>
    <xf numFmtId="0" fontId="3" fillId="2" borderId="4" xfId="0" applyFont="1" applyFill="1" applyBorder="1" applyAlignment="1" applyProtection="1">
      <alignment horizontal="left"/>
    </xf>
    <xf numFmtId="3" fontId="2" fillId="2" borderId="0" xfId="0" applyNumberFormat="1" applyFont="1" applyFill="1" applyBorder="1" applyProtection="1"/>
    <xf numFmtId="0" fontId="2" fillId="0" borderId="4" xfId="0" applyFont="1" applyBorder="1" applyProtection="1"/>
    <xf numFmtId="3" fontId="2" fillId="0" borderId="0" xfId="0" applyNumberFormat="1" applyFont="1" applyBorder="1" applyProtection="1"/>
    <xf numFmtId="0" fontId="3" fillId="0" borderId="4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3" fontId="2" fillId="2" borderId="6" xfId="0" applyNumberFormat="1" applyFont="1" applyFill="1" applyBorder="1" applyProtection="1"/>
    <xf numFmtId="10" fontId="2" fillId="2" borderId="6" xfId="0" applyNumberFormat="1" applyFont="1" applyFill="1" applyBorder="1" applyProtection="1"/>
    <xf numFmtId="10" fontId="2" fillId="2" borderId="7" xfId="0" applyNumberFormat="1" applyFont="1" applyFill="1" applyBorder="1" applyProtection="1"/>
    <xf numFmtId="3" fontId="2" fillId="0" borderId="0" xfId="0" applyNumberFormat="1" applyFont="1"/>
    <xf numFmtId="164" fontId="2" fillId="0" borderId="0" xfId="0" applyNumberFormat="1" applyFont="1" applyProtection="1"/>
    <xf numFmtId="10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Y%202001%20Budget%20Set%20Up\2001%20budget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1"/>
      <sheetName val="S-2"/>
      <sheetName val="E&amp;G Allocation"/>
      <sheetName val="E&amp;G Income"/>
      <sheetName val="Aux Income"/>
      <sheetName val="Aux Allocation"/>
      <sheetName val="Dept. Index"/>
    </sheetNames>
    <sheetDataSet>
      <sheetData sheetId="0"/>
      <sheetData sheetId="1"/>
      <sheetData sheetId="2">
        <row r="203">
          <cell r="I203">
            <v>41032261.547499999</v>
          </cell>
        </row>
        <row r="221">
          <cell r="I221">
            <v>2383707.9649999999</v>
          </cell>
        </row>
        <row r="247">
          <cell r="I247">
            <v>3106107.3650000002</v>
          </cell>
        </row>
        <row r="312">
          <cell r="I312">
            <v>11810396.031176003</v>
          </cell>
        </row>
        <row r="346">
          <cell r="I346">
            <v>3433652.2725</v>
          </cell>
        </row>
        <row r="425">
          <cell r="I425">
            <v>7958214.2150000008</v>
          </cell>
        </row>
        <row r="444">
          <cell r="I444">
            <v>6273955.3275000006</v>
          </cell>
        </row>
        <row r="464">
          <cell r="I464">
            <v>3335215</v>
          </cell>
        </row>
        <row r="482">
          <cell r="I482">
            <v>3155713</v>
          </cell>
        </row>
        <row r="487">
          <cell r="I487">
            <v>2305292</v>
          </cell>
        </row>
      </sheetData>
      <sheetData sheetId="3">
        <row r="43">
          <cell r="H43">
            <v>29710689.849999998</v>
          </cell>
        </row>
        <row r="51">
          <cell r="H51">
            <v>51276721</v>
          </cell>
        </row>
        <row r="70">
          <cell r="H70">
            <v>2370958.0685000001</v>
          </cell>
        </row>
        <row r="86">
          <cell r="H86">
            <v>1436145</v>
          </cell>
        </row>
      </sheetData>
      <sheetData sheetId="4">
        <row r="92">
          <cell r="H92">
            <v>7950723</v>
          </cell>
        </row>
      </sheetData>
      <sheetData sheetId="5">
        <row r="105">
          <cell r="H105">
            <v>7950722.7624999993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J20" sqref="J20"/>
    </sheetView>
  </sheetViews>
  <sheetFormatPr defaultColWidth="9.7109375" defaultRowHeight="15.75"/>
  <cols>
    <col min="1" max="1" width="39.85546875" style="3" customWidth="1"/>
    <col min="2" max="2" width="12.28515625" style="33" customWidth="1"/>
    <col min="3" max="3" width="12.85546875" style="3" customWidth="1"/>
    <col min="4" max="4" width="12.28515625" style="33" customWidth="1"/>
    <col min="5" max="5" width="12.85546875" style="3" customWidth="1"/>
    <col min="6" max="6" width="12.28515625" style="33" customWidth="1"/>
    <col min="7" max="7" width="12.85546875" style="3" customWidth="1"/>
    <col min="8" max="16384" width="9.7109375" style="3"/>
  </cols>
  <sheetData>
    <row r="1" spans="1:7" ht="18.75">
      <c r="A1" s="1" t="s">
        <v>0</v>
      </c>
      <c r="B1" s="2"/>
      <c r="C1" s="1"/>
      <c r="D1" s="2"/>
      <c r="E1" s="1"/>
      <c r="F1" s="2"/>
      <c r="G1" s="1"/>
    </row>
    <row r="2" spans="1:7" ht="18.75">
      <c r="A2" s="1" t="s">
        <v>1</v>
      </c>
      <c r="B2" s="2"/>
      <c r="C2" s="1"/>
      <c r="D2" s="2"/>
      <c r="E2" s="1"/>
      <c r="F2" s="2"/>
      <c r="G2" s="1"/>
    </row>
    <row r="3" spans="1:7" ht="18.75">
      <c r="A3" s="1" t="s">
        <v>2</v>
      </c>
      <c r="B3" s="2"/>
      <c r="C3" s="1"/>
      <c r="D3" s="2"/>
      <c r="E3" s="1"/>
      <c r="F3" s="2"/>
      <c r="G3" s="1"/>
    </row>
    <row r="4" spans="1:7" ht="18.75">
      <c r="A4" s="1"/>
      <c r="B4" s="2"/>
      <c r="C4" s="1"/>
      <c r="D4" s="2"/>
      <c r="E4" s="1"/>
      <c r="F4" s="2"/>
      <c r="G4" s="1"/>
    </row>
    <row r="5" spans="1:7">
      <c r="A5" s="4"/>
      <c r="B5" s="5"/>
      <c r="C5" s="4"/>
      <c r="D5" s="5"/>
      <c r="E5" s="4"/>
      <c r="F5" s="5"/>
      <c r="G5" s="4"/>
    </row>
    <row r="6" spans="1:7">
      <c r="A6" s="4"/>
      <c r="B6" s="6" t="s">
        <v>3</v>
      </c>
      <c r="C6" s="7" t="s">
        <v>4</v>
      </c>
      <c r="D6" s="6" t="s">
        <v>5</v>
      </c>
      <c r="E6" s="7" t="s">
        <v>4</v>
      </c>
      <c r="F6" s="6" t="s">
        <v>6</v>
      </c>
      <c r="G6" s="7" t="s">
        <v>4</v>
      </c>
    </row>
    <row r="7" spans="1:7">
      <c r="A7" s="4"/>
      <c r="B7" s="6" t="s">
        <v>7</v>
      </c>
      <c r="C7" s="7" t="s">
        <v>8</v>
      </c>
      <c r="D7" s="6" t="s">
        <v>7</v>
      </c>
      <c r="E7" s="7" t="s">
        <v>8</v>
      </c>
      <c r="F7" s="6" t="s">
        <v>7</v>
      </c>
      <c r="G7" s="7" t="s">
        <v>8</v>
      </c>
    </row>
    <row r="8" spans="1:7">
      <c r="A8" s="8" t="s">
        <v>9</v>
      </c>
      <c r="B8" s="9"/>
      <c r="C8" s="10"/>
      <c r="D8" s="9"/>
      <c r="E8" s="10"/>
      <c r="F8" s="9"/>
      <c r="G8" s="11"/>
    </row>
    <row r="9" spans="1:7">
      <c r="A9" s="12" t="s">
        <v>10</v>
      </c>
      <c r="B9" s="13">
        <v>27155689</v>
      </c>
      <c r="C9" s="14">
        <f t="shared" ref="C9:C14" si="0">B9/B$15</f>
        <v>0.34007156787674431</v>
      </c>
      <c r="D9" s="13">
        <v>27750707</v>
      </c>
      <c r="E9" s="14">
        <f t="shared" ref="E9:G14" si="1">D9/D$15</f>
        <v>0.32347453528792303</v>
      </c>
      <c r="F9" s="13">
        <f>+'[1]E&amp;G Income'!H43</f>
        <v>29710689.849999998</v>
      </c>
      <c r="G9" s="15">
        <f t="shared" si="1"/>
        <v>0.32034733898095824</v>
      </c>
    </row>
    <row r="10" spans="1:7">
      <c r="A10" s="16" t="s">
        <v>11</v>
      </c>
      <c r="B10" s="17">
        <v>43239460</v>
      </c>
      <c r="C10" s="18">
        <f t="shared" si="0"/>
        <v>0.54148915007620579</v>
      </c>
      <c r="D10" s="17">
        <v>47107295</v>
      </c>
      <c r="E10" s="18">
        <f t="shared" si="1"/>
        <v>0.54910350063499636</v>
      </c>
      <c r="F10" s="17">
        <f>+'[1]E&amp;G Income'!H51</f>
        <v>51276721</v>
      </c>
      <c r="G10" s="19">
        <f t="shared" si="1"/>
        <v>0.55287713637584956</v>
      </c>
    </row>
    <row r="11" spans="1:7">
      <c r="A11" s="12" t="s">
        <v>12</v>
      </c>
      <c r="B11" s="20">
        <v>2105162</v>
      </c>
      <c r="C11" s="14">
        <f t="shared" si="0"/>
        <v>2.6363011521252241E-2</v>
      </c>
      <c r="D11" s="20">
        <v>2394724</v>
      </c>
      <c r="E11" s="14">
        <f t="shared" si="1"/>
        <v>2.7913963887220464E-2</v>
      </c>
      <c r="F11" s="20">
        <f>+'[1]E&amp;G Income'!H70</f>
        <v>2370958.0685000001</v>
      </c>
      <c r="G11" s="15">
        <f t="shared" si="1"/>
        <v>2.5564203049947276E-2</v>
      </c>
    </row>
    <row r="12" spans="1:7">
      <c r="A12" s="16" t="s">
        <v>13</v>
      </c>
      <c r="B12" s="21">
        <v>1299699</v>
      </c>
      <c r="C12" s="22">
        <f t="shared" si="0"/>
        <v>1.6276172432886409E-2</v>
      </c>
      <c r="D12" s="21">
        <v>1398913</v>
      </c>
      <c r="E12" s="22">
        <f t="shared" si="1"/>
        <v>1.6306349693477513E-2</v>
      </c>
      <c r="F12" s="21">
        <f>+'[1]E&amp;G Income'!H86</f>
        <v>1436145</v>
      </c>
      <c r="G12" s="23">
        <f t="shared" si="1"/>
        <v>1.5484838334738574E-2</v>
      </c>
    </row>
    <row r="13" spans="1:7">
      <c r="A13" s="24" t="s">
        <v>14</v>
      </c>
      <c r="B13" s="20">
        <f>SUM(B9:B12)</f>
        <v>73800010</v>
      </c>
      <c r="C13" s="14">
        <f t="shared" si="0"/>
        <v>0.92419990190708878</v>
      </c>
      <c r="D13" s="20">
        <f>SUM(D9:D12)</f>
        <v>78651639</v>
      </c>
      <c r="E13" s="14">
        <f t="shared" si="1"/>
        <v>0.91679834950361738</v>
      </c>
      <c r="F13" s="20">
        <f>SUM(F9:F12)</f>
        <v>84794513.918499991</v>
      </c>
      <c r="G13" s="15">
        <f t="shared" si="1"/>
        <v>0.9142735167414936</v>
      </c>
    </row>
    <row r="14" spans="1:7">
      <c r="A14" s="16" t="s">
        <v>15</v>
      </c>
      <c r="B14" s="21">
        <v>6052855</v>
      </c>
      <c r="C14" s="22">
        <f t="shared" si="0"/>
        <v>7.5800098092911258E-2</v>
      </c>
      <c r="D14" s="21">
        <v>7137825</v>
      </c>
      <c r="E14" s="22">
        <f t="shared" si="1"/>
        <v>8.3201650496382631E-2</v>
      </c>
      <c r="F14" s="21">
        <f>+'[1]Aux Income'!H92</f>
        <v>7950723</v>
      </c>
      <c r="G14" s="23">
        <f t="shared" si="1"/>
        <v>8.5726483258506403E-2</v>
      </c>
    </row>
    <row r="15" spans="1:7">
      <c r="A15" s="24" t="s">
        <v>16</v>
      </c>
      <c r="B15" s="25">
        <f t="shared" ref="B15:G15" si="2">B13+B14</f>
        <v>79852865</v>
      </c>
      <c r="C15" s="14">
        <f t="shared" si="2"/>
        <v>1</v>
      </c>
      <c r="D15" s="25">
        <f t="shared" si="2"/>
        <v>85789464</v>
      </c>
      <c r="E15" s="14">
        <f t="shared" si="2"/>
        <v>1</v>
      </c>
      <c r="F15" s="25">
        <f t="shared" si="2"/>
        <v>92745236.918499991</v>
      </c>
      <c r="G15" s="15">
        <f t="shared" si="2"/>
        <v>1</v>
      </c>
    </row>
    <row r="16" spans="1:7">
      <c r="A16" s="26"/>
      <c r="B16" s="27"/>
      <c r="C16" s="18"/>
      <c r="D16" s="27"/>
      <c r="E16" s="18"/>
      <c r="F16" s="27"/>
      <c r="G16" s="19"/>
    </row>
    <row r="17" spans="1:7">
      <c r="A17" s="28" t="s">
        <v>17</v>
      </c>
      <c r="B17" s="27"/>
      <c r="C17" s="18"/>
      <c r="D17" s="27"/>
      <c r="E17" s="18"/>
      <c r="F17" s="27"/>
      <c r="G17" s="19"/>
    </row>
    <row r="18" spans="1:7">
      <c r="A18" s="12" t="s">
        <v>18</v>
      </c>
      <c r="B18" s="20">
        <v>35569682</v>
      </c>
      <c r="C18" s="14">
        <f t="shared" ref="C18:C27" si="3">B18/B$30</f>
        <v>0.44544027318243373</v>
      </c>
      <c r="D18" s="20">
        <v>37640298</v>
      </c>
      <c r="E18" s="14">
        <f t="shared" ref="E18:G27" si="4">D18/D$30</f>
        <v>0.43875198940513255</v>
      </c>
      <c r="F18" s="20">
        <f>+'[1]E&amp;G Allocation'!I203</f>
        <v>41032261.547499999</v>
      </c>
      <c r="G18" s="15">
        <f t="shared" si="4"/>
        <v>0.44241906818790555</v>
      </c>
    </row>
    <row r="19" spans="1:7">
      <c r="A19" s="16" t="s">
        <v>19</v>
      </c>
      <c r="B19" s="17">
        <v>1811542</v>
      </c>
      <c r="C19" s="18">
        <f t="shared" si="3"/>
        <v>2.2685998805427959E-2</v>
      </c>
      <c r="D19" s="17">
        <v>1905104</v>
      </c>
      <c r="E19" s="18">
        <f t="shared" si="4"/>
        <v>2.2206736249103968E-2</v>
      </c>
      <c r="F19" s="17">
        <f>+'[1]E&amp;G Allocation'!I221</f>
        <v>2383707.9649999999</v>
      </c>
      <c r="G19" s="19">
        <f t="shared" si="4"/>
        <v>2.570167514375387E-2</v>
      </c>
    </row>
    <row r="20" spans="1:7">
      <c r="A20" s="12" t="s">
        <v>20</v>
      </c>
      <c r="B20" s="20">
        <v>2997992</v>
      </c>
      <c r="C20" s="14">
        <f t="shared" si="3"/>
        <v>3.7543950364210474E-2</v>
      </c>
      <c r="D20" s="20">
        <v>3113563</v>
      </c>
      <c r="E20" s="14">
        <f t="shared" si="4"/>
        <v>3.6293069741058177E-2</v>
      </c>
      <c r="F20" s="20">
        <f>+'[1]E&amp;G Allocation'!I247</f>
        <v>3106107.3650000002</v>
      </c>
      <c r="G20" s="15">
        <f t="shared" si="4"/>
        <v>3.3490747872234147E-2</v>
      </c>
    </row>
    <row r="21" spans="1:7">
      <c r="A21" s="16" t="s">
        <v>21</v>
      </c>
      <c r="B21" s="17">
        <v>9120415</v>
      </c>
      <c r="C21" s="18">
        <f t="shared" si="3"/>
        <v>0.11421525076150993</v>
      </c>
      <c r="D21" s="17">
        <v>10335900</v>
      </c>
      <c r="E21" s="18">
        <f t="shared" si="4"/>
        <v>0.12047982955109732</v>
      </c>
      <c r="F21" s="17">
        <f>+'[1]E&amp;G Allocation'!I312</f>
        <v>11810396.031176003</v>
      </c>
      <c r="G21" s="19">
        <f t="shared" si="4"/>
        <v>0.1273423450226906</v>
      </c>
    </row>
    <row r="22" spans="1:7">
      <c r="A22" s="12" t="s">
        <v>22</v>
      </c>
      <c r="B22" s="20">
        <v>3029643</v>
      </c>
      <c r="C22" s="14">
        <f t="shared" si="3"/>
        <v>3.7940316856508532E-2</v>
      </c>
      <c r="D22" s="20">
        <v>3148619</v>
      </c>
      <c r="E22" s="14">
        <f t="shared" si="4"/>
        <v>3.6701698008044438E-2</v>
      </c>
      <c r="F22" s="20">
        <f>+'[1]E&amp;G Allocation'!I346</f>
        <v>3433652.2725</v>
      </c>
      <c r="G22" s="15">
        <f t="shared" si="4"/>
        <v>3.7022410698035003E-2</v>
      </c>
    </row>
    <row r="23" spans="1:7">
      <c r="A23" s="16" t="s">
        <v>23</v>
      </c>
      <c r="B23" s="17">
        <v>7617500</v>
      </c>
      <c r="C23" s="18">
        <f t="shared" si="3"/>
        <v>9.5394197816196069E-2</v>
      </c>
      <c r="D23" s="17">
        <v>7925473</v>
      </c>
      <c r="E23" s="18">
        <f t="shared" si="4"/>
        <v>9.2382824538920078E-2</v>
      </c>
      <c r="F23" s="17">
        <f>+'[1]E&amp;G Allocation'!I425</f>
        <v>7958214.2150000008</v>
      </c>
      <c r="G23" s="19">
        <f t="shared" si="4"/>
        <v>8.5807254697969793E-2</v>
      </c>
    </row>
    <row r="24" spans="1:7">
      <c r="A24" s="12" t="s">
        <v>24</v>
      </c>
      <c r="B24" s="20">
        <v>5662176</v>
      </c>
      <c r="C24" s="14">
        <f t="shared" si="3"/>
        <v>7.0907612394370573E-2</v>
      </c>
      <c r="D24" s="20">
        <v>5829167</v>
      </c>
      <c r="E24" s="14">
        <f t="shared" si="4"/>
        <v>6.7947353068903663E-2</v>
      </c>
      <c r="F24" s="20">
        <f>+'[1]E&amp;G Allocation'!I444</f>
        <v>6273955.3275000006</v>
      </c>
      <c r="G24" s="15">
        <f t="shared" si="4"/>
        <v>6.7647196746195778E-2</v>
      </c>
    </row>
    <row r="25" spans="1:7">
      <c r="A25" s="16" t="s">
        <v>25</v>
      </c>
      <c r="B25" s="17">
        <v>3300935</v>
      </c>
      <c r="C25" s="18">
        <f t="shared" si="3"/>
        <v>4.133771530927538E-2</v>
      </c>
      <c r="D25" s="17">
        <v>3441554</v>
      </c>
      <c r="E25" s="18">
        <f t="shared" si="4"/>
        <v>4.0116278148095201E-2</v>
      </c>
      <c r="F25" s="17">
        <f>+'[1]E&amp;G Allocation'!I464</f>
        <v>3335215</v>
      </c>
      <c r="G25" s="19">
        <f t="shared" si="4"/>
        <v>3.5961037896928401E-2</v>
      </c>
    </row>
    <row r="26" spans="1:7">
      <c r="A26" s="12" t="s">
        <v>26</v>
      </c>
      <c r="B26" s="20">
        <v>2393382</v>
      </c>
      <c r="C26" s="14">
        <f t="shared" si="3"/>
        <v>2.9972399863173349E-2</v>
      </c>
      <c r="D26" s="20">
        <v>2332909</v>
      </c>
      <c r="E26" s="14">
        <f t="shared" si="4"/>
        <v>2.7193420861097814E-2</v>
      </c>
      <c r="F26" s="20">
        <f>+'[1]E&amp;G Allocation'!I487</f>
        <v>2305292</v>
      </c>
      <c r="G26" s="15">
        <f t="shared" si="4"/>
        <v>2.4856176580965804E-2</v>
      </c>
    </row>
    <row r="27" spans="1:7">
      <c r="A27" s="16" t="s">
        <v>27</v>
      </c>
      <c r="B27" s="21">
        <v>2296743</v>
      </c>
      <c r="C27" s="22">
        <f t="shared" si="3"/>
        <v>2.8762186553982754E-2</v>
      </c>
      <c r="D27" s="21">
        <v>2979052</v>
      </c>
      <c r="E27" s="22">
        <f t="shared" si="4"/>
        <v>3.4725149932164162E-2</v>
      </c>
      <c r="F27" s="21">
        <f>+'[1]E&amp;G Allocation'!I482</f>
        <v>3155713</v>
      </c>
      <c r="G27" s="23">
        <f t="shared" si="4"/>
        <v>3.4025606980308501E-2</v>
      </c>
    </row>
    <row r="28" spans="1:7">
      <c r="A28" s="24" t="s">
        <v>14</v>
      </c>
      <c r="B28" s="25">
        <f>SUM(B18:B27)</f>
        <v>73800010</v>
      </c>
      <c r="C28" s="14">
        <f>SUM(C18:C27)</f>
        <v>0.92419990190708889</v>
      </c>
      <c r="D28" s="25">
        <f>SUM(D18:D27)-1+1</f>
        <v>78651639</v>
      </c>
      <c r="E28" s="14">
        <f>SUM(E18:E27)</f>
        <v>0.91679834950361727</v>
      </c>
      <c r="F28" s="25">
        <f>SUM(F18:F27)-1</f>
        <v>84794513.723676011</v>
      </c>
      <c r="G28" s="15">
        <f>SUM(G18:G27)</f>
        <v>0.91427351982698757</v>
      </c>
    </row>
    <row r="29" spans="1:7">
      <c r="A29" s="16" t="s">
        <v>15</v>
      </c>
      <c r="B29" s="21">
        <v>6052855</v>
      </c>
      <c r="C29" s="22">
        <f>B29/B$30</f>
        <v>7.5800098092911258E-2</v>
      </c>
      <c r="D29" s="21">
        <v>7137825</v>
      </c>
      <c r="E29" s="22">
        <f>D29/D$30</f>
        <v>8.3201650496382631E-2</v>
      </c>
      <c r="F29" s="21">
        <f>+'[1]Aux Allocation'!H105</f>
        <v>7950722.7624999993</v>
      </c>
      <c r="G29" s="23">
        <f>F29/F$30</f>
        <v>8.5726480173012445E-2</v>
      </c>
    </row>
    <row r="30" spans="1:7">
      <c r="A30" s="29" t="s">
        <v>28</v>
      </c>
      <c r="B30" s="30">
        <f>SUM(B28:B29)</f>
        <v>79852865</v>
      </c>
      <c r="C30" s="31">
        <f>C28+C29</f>
        <v>1.0000000000000002</v>
      </c>
      <c r="D30" s="30">
        <f>SUM(D28:D29)</f>
        <v>85789464</v>
      </c>
      <c r="E30" s="31">
        <f>E28+E29</f>
        <v>0.99999999999999989</v>
      </c>
      <c r="F30" s="30">
        <f>SUM(F28:F29)+1</f>
        <v>92745237.486176014</v>
      </c>
      <c r="G30" s="32">
        <f>G28+G29</f>
        <v>1</v>
      </c>
    </row>
    <row r="32" spans="1:7">
      <c r="A32" s="4"/>
      <c r="B32" s="5"/>
      <c r="C32" s="4"/>
      <c r="D32" s="5"/>
      <c r="E32" s="4"/>
      <c r="F32" s="5"/>
      <c r="G32" s="4"/>
    </row>
    <row r="33" spans="1:7">
      <c r="A33" s="4"/>
      <c r="B33" s="5"/>
      <c r="C33" s="4"/>
      <c r="D33" s="5"/>
      <c r="E33" s="34"/>
      <c r="F33" s="5"/>
      <c r="G33" s="34"/>
    </row>
    <row r="34" spans="1:7">
      <c r="B34" s="5"/>
      <c r="C34" s="4"/>
      <c r="D34" s="5"/>
      <c r="E34" s="35"/>
      <c r="F34" s="5"/>
      <c r="G34" s="35"/>
    </row>
    <row r="35" spans="1:7">
      <c r="B35" s="5"/>
      <c r="C35" s="35"/>
      <c r="D35" s="5"/>
      <c r="E35" s="35"/>
      <c r="F35" s="5"/>
      <c r="G35" s="35"/>
    </row>
    <row r="36" spans="1:7">
      <c r="B36" s="5"/>
      <c r="C36" s="35"/>
      <c r="D36" s="5"/>
      <c r="E36" s="35"/>
      <c r="F36" s="5"/>
      <c r="G36" s="35"/>
    </row>
    <row r="37" spans="1:7">
      <c r="B37" s="5"/>
      <c r="C37" s="4"/>
      <c r="D37" s="5"/>
      <c r="E37" s="4"/>
      <c r="F37" s="5"/>
      <c r="G37" s="4"/>
    </row>
    <row r="38" spans="1:7">
      <c r="B38" s="5"/>
      <c r="C38" s="4"/>
      <c r="D38" s="5"/>
      <c r="E38" s="4"/>
      <c r="F38" s="5"/>
      <c r="G38" s="4"/>
    </row>
  </sheetData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 at Little Rock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rebinford</dc:creator>
  <cp:lastModifiedBy>Sheri I O'Brien</cp:lastModifiedBy>
  <dcterms:created xsi:type="dcterms:W3CDTF">2000-06-12T19:44:25Z</dcterms:created>
  <dcterms:modified xsi:type="dcterms:W3CDTF">2017-10-26T21:24:24Z</dcterms:modified>
</cp:coreProperties>
</file>